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 Privé\2 Immobilier\2 V Day\VD Syndic\VD SY Compta\"/>
    </mc:Choice>
  </mc:AlternateContent>
  <bookViews>
    <workbookView xWindow="9900" yWindow="30" windowWidth="13860" windowHeight="14640" tabRatio="774"/>
  </bookViews>
  <sheets>
    <sheet name="Rubriques" sheetId="2" r:id="rId1"/>
    <sheet name="Provisions" sheetId="1" r:id="rId2"/>
    <sheet name="Fonds" sheetId="5" r:id="rId3"/>
    <sheet name="Résumé" sheetId="4" r:id="rId4"/>
    <sheet name="Techem" sheetId="11" r:id="rId5"/>
    <sheet name="Décompte" sheetId="22" r:id="rId6"/>
    <sheet name="R1 Rému Gérance" sheetId="15" r:id="rId7"/>
    <sheet name="R3 Produits Entretien" sheetId="19" r:id="rId8"/>
    <sheet name="R4 Contrat d'entretien" sheetId="21" r:id="rId9"/>
    <sheet name="R5 Electricité" sheetId="10" r:id="rId10"/>
    <sheet name="R6 Eau" sheetId="9" r:id="rId11"/>
    <sheet name="R9 Ascenseur" sheetId="13" r:id="rId12"/>
    <sheet name="R11 Pts Travaux" sheetId="17" r:id="rId13"/>
    <sheet name="R12 Frais divers" sheetId="6" r:id="rId14"/>
    <sheet name="R14 Chaudière" sheetId="16" r:id="rId15"/>
    <sheet name="R15 Mazout" sheetId="7" r:id="rId16"/>
    <sheet name="R30 Frais privat." sheetId="18" r:id="rId17"/>
    <sheet name="R31 Frais Gestion" sheetId="3" r:id="rId18"/>
    <sheet name="R32 Assurances" sheetId="14" r:id="rId19"/>
    <sheet name="R34 Gros Travaux" sheetId="20" r:id="rId20"/>
    <sheet name="D01 Millièmes" sheetId="25" r:id="rId21"/>
    <sheet name="D02 Clés" sheetId="23" r:id="rId22"/>
    <sheet name="D03 Travaux" sheetId="24" r:id="rId23"/>
  </sheets>
  <definedNames>
    <definedName name="_xlnm.Print_Area" localSheetId="2">Fonds!$A$2:$G$22</definedName>
    <definedName name="_xlnm.Print_Area" localSheetId="1">Provisions!$A$2:$G$20</definedName>
    <definedName name="_xlnm.Print_Area" localSheetId="0">Rubriques!$A$2:$G$221</definedName>
  </definedNames>
  <calcPr calcId="152511"/>
</workbook>
</file>

<file path=xl/calcChain.xml><?xml version="1.0" encoding="utf-8"?>
<calcChain xmlns="http://schemas.openxmlformats.org/spreadsheetml/2006/main">
  <c r="D113" i="22" l="1"/>
  <c r="H113" i="22" s="1"/>
  <c r="F113" i="22"/>
  <c r="F115" i="22" s="1"/>
  <c r="D114" i="22"/>
  <c r="H114" i="22" s="1"/>
  <c r="F114" i="22"/>
  <c r="D115" i="22"/>
  <c r="D116" i="22"/>
  <c r="H116" i="22" s="1"/>
  <c r="F116" i="22"/>
  <c r="D117" i="22"/>
  <c r="D118" i="22"/>
  <c r="H118" i="22"/>
  <c r="D119" i="22"/>
  <c r="D120" i="22"/>
  <c r="H120" i="22" s="1"/>
  <c r="D121" i="22"/>
  <c r="G121" i="22" s="1"/>
  <c r="D122" i="22"/>
  <c r="G122" i="22" s="1"/>
  <c r="D123" i="22"/>
  <c r="G123" i="22" s="1"/>
  <c r="F123" i="22"/>
  <c r="D124" i="22"/>
  <c r="F124" i="22"/>
  <c r="G124" i="22" s="1"/>
  <c r="H127" i="22"/>
  <c r="D92" i="22"/>
  <c r="F92" i="22"/>
  <c r="F103" i="22" s="1"/>
  <c r="D93" i="22"/>
  <c r="H93" i="22" s="1"/>
  <c r="F93" i="22"/>
  <c r="F95" i="22" s="1"/>
  <c r="H95" i="22" s="1"/>
  <c r="D94" i="22"/>
  <c r="D95" i="22"/>
  <c r="D96" i="22"/>
  <c r="D97" i="22"/>
  <c r="H97" i="22" s="1"/>
  <c r="D98" i="22"/>
  <c r="D99" i="22"/>
  <c r="H99" i="22"/>
  <c r="D100" i="22"/>
  <c r="G100" i="22" s="1"/>
  <c r="D101" i="22"/>
  <c r="G101" i="22"/>
  <c r="D102" i="22"/>
  <c r="F102" i="22"/>
  <c r="G102" i="22" s="1"/>
  <c r="D103" i="22"/>
  <c r="H106" i="22"/>
  <c r="D71" i="22"/>
  <c r="H71" i="22" s="1"/>
  <c r="F71" i="22"/>
  <c r="D72" i="22"/>
  <c r="F72" i="22"/>
  <c r="F74" i="22" s="1"/>
  <c r="D73" i="22"/>
  <c r="H73" i="22" s="1"/>
  <c r="F73" i="22"/>
  <c r="F75" i="22" s="1"/>
  <c r="D74" i="22"/>
  <c r="D75" i="22"/>
  <c r="D76" i="22"/>
  <c r="H76" i="22"/>
  <c r="D77" i="22"/>
  <c r="D78" i="22"/>
  <c r="H78" i="22" s="1"/>
  <c r="D79" i="22"/>
  <c r="G79" i="22" s="1"/>
  <c r="G83" i="22" s="1"/>
  <c r="D80" i="22"/>
  <c r="G80" i="22" s="1"/>
  <c r="D81" i="22"/>
  <c r="F81" i="22"/>
  <c r="G81" i="22"/>
  <c r="D82" i="22"/>
  <c r="F82" i="22"/>
  <c r="G82" i="22" s="1"/>
  <c r="H85" i="22"/>
  <c r="D50" i="22"/>
  <c r="F50" i="22"/>
  <c r="H50" i="22" s="1"/>
  <c r="D51" i="22"/>
  <c r="H51" i="22" s="1"/>
  <c r="F51" i="22"/>
  <c r="D52" i="22"/>
  <c r="D53" i="22"/>
  <c r="H53" i="22" s="1"/>
  <c r="F53" i="22"/>
  <c r="D54" i="22"/>
  <c r="D55" i="22"/>
  <c r="H55" i="22" s="1"/>
  <c r="D56" i="22"/>
  <c r="D57" i="22"/>
  <c r="H57" i="22" s="1"/>
  <c r="D58" i="22"/>
  <c r="G58" i="22"/>
  <c r="D59" i="22"/>
  <c r="G59" i="22"/>
  <c r="D60" i="22"/>
  <c r="G60" i="22" s="1"/>
  <c r="F60" i="22"/>
  <c r="D61" i="22"/>
  <c r="H64" i="22"/>
  <c r="D29" i="22"/>
  <c r="F29" i="22"/>
  <c r="H29" i="22"/>
  <c r="D30" i="22"/>
  <c r="F30" i="22"/>
  <c r="H30" i="22" s="1"/>
  <c r="D31" i="22"/>
  <c r="H31" i="22" s="1"/>
  <c r="F31" i="22"/>
  <c r="F33" i="22" s="1"/>
  <c r="F35" i="22" s="1"/>
  <c r="D32" i="22"/>
  <c r="D33" i="22"/>
  <c r="H33" i="22" s="1"/>
  <c r="D34" i="22"/>
  <c r="H34" i="22" s="1"/>
  <c r="D35" i="22"/>
  <c r="D36" i="22"/>
  <c r="H36" i="22" s="1"/>
  <c r="D37" i="22"/>
  <c r="G37" i="22" s="1"/>
  <c r="G41" i="22" s="1"/>
  <c r="D38" i="22"/>
  <c r="G38" i="22"/>
  <c r="D39" i="22"/>
  <c r="F39" i="22"/>
  <c r="G39" i="22"/>
  <c r="D40" i="22"/>
  <c r="F40" i="22"/>
  <c r="G40" i="22" s="1"/>
  <c r="H43" i="22"/>
  <c r="F177" i="2"/>
  <c r="F176" i="2"/>
  <c r="F175" i="2"/>
  <c r="F174" i="2"/>
  <c r="F173" i="2"/>
  <c r="F172" i="2"/>
  <c r="F105" i="2"/>
  <c r="F104" i="2"/>
  <c r="F103" i="2"/>
  <c r="F102" i="2"/>
  <c r="F101" i="2"/>
  <c r="F100" i="2"/>
  <c r="F117" i="22" l="1"/>
  <c r="H115" i="22"/>
  <c r="H77" i="22"/>
  <c r="H35" i="22"/>
  <c r="G104" i="22"/>
  <c r="H32" i="22"/>
  <c r="H41" i="22" s="1"/>
  <c r="H42" i="22" s="1"/>
  <c r="H44" i="22" s="1"/>
  <c r="H74" i="22"/>
  <c r="G103" i="22"/>
  <c r="G62" i="22"/>
  <c r="H52" i="22"/>
  <c r="G125" i="22"/>
  <c r="H75" i="22"/>
  <c r="F77" i="22"/>
  <c r="H72" i="22"/>
  <c r="H83" i="22" s="1"/>
  <c r="H84" i="22" s="1"/>
  <c r="H86" i="22" s="1"/>
  <c r="H92" i="22"/>
  <c r="F32" i="22"/>
  <c r="F61" i="22"/>
  <c r="G61" i="22" s="1"/>
  <c r="F52" i="22"/>
  <c r="F54" i="22" s="1"/>
  <c r="F56" i="22" s="1"/>
  <c r="H56" i="22" s="1"/>
  <c r="F94" i="22"/>
  <c r="F96" i="22" s="1"/>
  <c r="F98" i="22" s="1"/>
  <c r="H98" i="22" s="1"/>
  <c r="F5" i="15"/>
  <c r="F5" i="2" s="1"/>
  <c r="F6" i="15"/>
  <c r="F6" i="2" s="1"/>
  <c r="F7" i="15"/>
  <c r="F7" i="2" s="1"/>
  <c r="F8" i="15"/>
  <c r="F8" i="2" s="1"/>
  <c r="F9" i="15"/>
  <c r="F9" i="2" s="1"/>
  <c r="F10" i="15"/>
  <c r="F10" i="2" s="1"/>
  <c r="H62" i="22" l="1"/>
  <c r="H63" i="22" s="1"/>
  <c r="H65" i="22" s="1"/>
  <c r="H96" i="22"/>
  <c r="F119" i="22"/>
  <c r="H119" i="22" s="1"/>
  <c r="H117" i="22"/>
  <c r="H125" i="22" s="1"/>
  <c r="H54" i="22"/>
  <c r="H94" i="22"/>
  <c r="H104" i="22" s="1"/>
  <c r="H105" i="22" s="1"/>
  <c r="H107" i="22" s="1"/>
  <c r="H126" i="22"/>
  <c r="H128" i="22" s="1"/>
  <c r="E11" i="11"/>
  <c r="E8" i="11"/>
  <c r="E7" i="11"/>
  <c r="E12" i="11" l="1"/>
  <c r="F5" i="24"/>
  <c r="H7" i="25"/>
  <c r="H5" i="25"/>
  <c r="H8" i="25"/>
  <c r="G10" i="25"/>
  <c r="F10" i="25"/>
  <c r="E10" i="25"/>
  <c r="D10" i="25"/>
  <c r="C10" i="25"/>
  <c r="B10" i="25"/>
  <c r="M6" i="23"/>
  <c r="M7" i="23"/>
  <c r="M8" i="23"/>
  <c r="M9" i="23"/>
  <c r="M4" i="23"/>
  <c r="M5" i="23"/>
  <c r="H10" i="25" l="1"/>
  <c r="C130" i="22"/>
  <c r="F18" i="22"/>
  <c r="F9" i="22"/>
  <c r="F11" i="22" s="1"/>
  <c r="F8" i="22"/>
  <c r="F19" i="22" s="1"/>
  <c r="H41" i="3"/>
  <c r="H42" i="3"/>
  <c r="G28" i="11"/>
  <c r="F28" i="11"/>
  <c r="E28" i="11"/>
  <c r="C28" i="11"/>
  <c r="B28" i="11"/>
  <c r="D15" i="22" s="1"/>
  <c r="H15" i="22" s="1"/>
  <c r="F210" i="2"/>
  <c r="F211" i="2"/>
  <c r="F212" i="2"/>
  <c r="F213" i="2"/>
  <c r="F214" i="2"/>
  <c r="F215" i="2"/>
  <c r="F216" i="2"/>
  <c r="F217" i="2"/>
  <c r="F218" i="2"/>
  <c r="F219" i="2"/>
  <c r="F220" i="2"/>
  <c r="F209" i="2"/>
  <c r="H27" i="3"/>
  <c r="H28" i="3"/>
  <c r="H29" i="3"/>
  <c r="H30" i="3"/>
  <c r="H31" i="3"/>
  <c r="H32" i="3"/>
  <c r="H33" i="3"/>
  <c r="H34" i="3"/>
  <c r="H35" i="3"/>
  <c r="F21" i="2"/>
  <c r="F22" i="2"/>
  <c r="F23" i="2"/>
  <c r="F24" i="2"/>
  <c r="F25" i="2"/>
  <c r="F26" i="2"/>
  <c r="F27" i="2"/>
  <c r="F28" i="2"/>
  <c r="F29" i="2"/>
  <c r="F30" i="2"/>
  <c r="F31" i="2"/>
  <c r="F20" i="2"/>
  <c r="F37" i="2"/>
  <c r="F38" i="2"/>
  <c r="F39" i="2"/>
  <c r="F40" i="2"/>
  <c r="F41" i="2"/>
  <c r="F42" i="2"/>
  <c r="F43" i="2"/>
  <c r="F44" i="2"/>
  <c r="F45" i="2"/>
  <c r="F46" i="2"/>
  <c r="F47" i="2"/>
  <c r="F36" i="2"/>
  <c r="J28" i="18"/>
  <c r="I28" i="18"/>
  <c r="H28" i="18"/>
  <c r="G28" i="18"/>
  <c r="F28" i="18"/>
  <c r="E28" i="18"/>
  <c r="D16" i="21"/>
  <c r="F16" i="21"/>
  <c r="G21" i="5"/>
  <c r="F21" i="5"/>
  <c r="E21" i="5"/>
  <c r="D21" i="5"/>
  <c r="C21" i="5"/>
  <c r="B21" i="5"/>
  <c r="F16" i="20"/>
  <c r="H16" i="20"/>
  <c r="D16" i="19"/>
  <c r="F16" i="19"/>
  <c r="F167" i="2"/>
  <c r="F166" i="2"/>
  <c r="F165" i="2"/>
  <c r="F164" i="2"/>
  <c r="F163" i="2"/>
  <c r="F162" i="2"/>
  <c r="D16" i="22" s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4" i="6"/>
  <c r="G194" i="2"/>
  <c r="G195" i="2"/>
  <c r="G196" i="2"/>
  <c r="G197" i="2"/>
  <c r="G198" i="2"/>
  <c r="G199" i="2"/>
  <c r="G200" i="2"/>
  <c r="G201" i="2"/>
  <c r="G202" i="2"/>
  <c r="G203" i="2"/>
  <c r="G204" i="2"/>
  <c r="G193" i="2"/>
  <c r="E194" i="2"/>
  <c r="E195" i="2"/>
  <c r="E196" i="2"/>
  <c r="E197" i="2"/>
  <c r="E198" i="2"/>
  <c r="E199" i="2"/>
  <c r="E200" i="2"/>
  <c r="E201" i="2"/>
  <c r="E202" i="2"/>
  <c r="E203" i="2"/>
  <c r="E204" i="2"/>
  <c r="E193" i="2"/>
  <c r="D194" i="2"/>
  <c r="D195" i="2"/>
  <c r="D196" i="2"/>
  <c r="D197" i="2"/>
  <c r="D198" i="2"/>
  <c r="D199" i="2"/>
  <c r="D200" i="2"/>
  <c r="D201" i="2"/>
  <c r="D202" i="2"/>
  <c r="D203" i="2"/>
  <c r="D204" i="2"/>
  <c r="D193" i="2"/>
  <c r="C194" i="2"/>
  <c r="C195" i="2"/>
  <c r="C196" i="2"/>
  <c r="C197" i="2"/>
  <c r="C198" i="2"/>
  <c r="C199" i="2"/>
  <c r="C200" i="2"/>
  <c r="C201" i="2"/>
  <c r="C202" i="2"/>
  <c r="C203" i="2"/>
  <c r="C204" i="2"/>
  <c r="C193" i="2"/>
  <c r="G131" i="2"/>
  <c r="G132" i="2"/>
  <c r="G133" i="2"/>
  <c r="G134" i="2"/>
  <c r="G135" i="2"/>
  <c r="G136" i="2"/>
  <c r="G137" i="2"/>
  <c r="G138" i="2"/>
  <c r="G139" i="2"/>
  <c r="G140" i="2"/>
  <c r="G141" i="2"/>
  <c r="G130" i="2"/>
  <c r="E131" i="2"/>
  <c r="E132" i="2"/>
  <c r="E133" i="2"/>
  <c r="E134" i="2"/>
  <c r="E135" i="2"/>
  <c r="E136" i="2"/>
  <c r="E137" i="2"/>
  <c r="E138" i="2"/>
  <c r="E139" i="2"/>
  <c r="E140" i="2"/>
  <c r="E141" i="2"/>
  <c r="E130" i="2"/>
  <c r="D131" i="2"/>
  <c r="D132" i="2"/>
  <c r="D133" i="2"/>
  <c r="D134" i="2"/>
  <c r="D135" i="2"/>
  <c r="D136" i="2"/>
  <c r="D137" i="2"/>
  <c r="D138" i="2"/>
  <c r="D139" i="2"/>
  <c r="D140" i="2"/>
  <c r="D141" i="2"/>
  <c r="D130" i="2"/>
  <c r="D84" i="2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36" i="3"/>
  <c r="H37" i="3"/>
  <c r="H38" i="3"/>
  <c r="H39" i="3"/>
  <c r="H40" i="3"/>
  <c r="H43" i="3"/>
  <c r="H44" i="3"/>
  <c r="H45" i="3"/>
  <c r="H46" i="3"/>
  <c r="H4" i="3"/>
  <c r="D69" i="2"/>
  <c r="D70" i="2"/>
  <c r="D71" i="2"/>
  <c r="D72" i="2"/>
  <c r="D73" i="2"/>
  <c r="D74" i="2"/>
  <c r="D75" i="2"/>
  <c r="D76" i="2"/>
  <c r="D77" i="2"/>
  <c r="D78" i="2"/>
  <c r="D79" i="2"/>
  <c r="D68" i="2"/>
  <c r="E73" i="2"/>
  <c r="F26" i="9"/>
  <c r="H26" i="9" s="1"/>
  <c r="F27" i="9"/>
  <c r="H27" i="9" s="1"/>
  <c r="F25" i="9"/>
  <c r="H25" i="9" s="1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4" i="17"/>
  <c r="F5" i="9"/>
  <c r="F6" i="9"/>
  <c r="F7" i="9"/>
  <c r="F8" i="9"/>
  <c r="F9" i="9"/>
  <c r="F10" i="9"/>
  <c r="F11" i="9"/>
  <c r="F12" i="9"/>
  <c r="E12" i="9" s="1"/>
  <c r="F13" i="9"/>
  <c r="F14" i="9"/>
  <c r="F15" i="9"/>
  <c r="F4" i="9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D5" i="2"/>
  <c r="D6" i="2"/>
  <c r="D7" i="2"/>
  <c r="D8" i="2"/>
  <c r="D9" i="2"/>
  <c r="D10" i="2"/>
  <c r="D11" i="2"/>
  <c r="D12" i="2"/>
  <c r="D13" i="2"/>
  <c r="D14" i="2"/>
  <c r="D15" i="2"/>
  <c r="D4" i="2"/>
  <c r="D16" i="16"/>
  <c r="F15" i="16"/>
  <c r="F141" i="2" s="1"/>
  <c r="F14" i="16"/>
  <c r="F140" i="2" s="1"/>
  <c r="F13" i="16"/>
  <c r="F139" i="2" s="1"/>
  <c r="F12" i="16"/>
  <c r="F138" i="2" s="1"/>
  <c r="F11" i="16"/>
  <c r="F137" i="2" s="1"/>
  <c r="F10" i="16"/>
  <c r="F136" i="2" s="1"/>
  <c r="F9" i="16"/>
  <c r="F135" i="2" s="1"/>
  <c r="F8" i="16"/>
  <c r="F134" i="2" s="1"/>
  <c r="F7" i="16"/>
  <c r="F133" i="2" s="1"/>
  <c r="F6" i="16"/>
  <c r="F132" i="2" s="1"/>
  <c r="F5" i="16"/>
  <c r="F131" i="2" s="1"/>
  <c r="F4" i="16"/>
  <c r="H15" i="14"/>
  <c r="F204" i="2" s="1"/>
  <c r="H14" i="14"/>
  <c r="F203" i="2" s="1"/>
  <c r="H13" i="14"/>
  <c r="F202" i="2" s="1"/>
  <c r="H12" i="14"/>
  <c r="F201" i="2" s="1"/>
  <c r="H11" i="14"/>
  <c r="F200" i="2" s="1"/>
  <c r="H10" i="14"/>
  <c r="F199" i="2" s="1"/>
  <c r="H9" i="14"/>
  <c r="F198" i="2" s="1"/>
  <c r="H8" i="14"/>
  <c r="F197" i="2" s="1"/>
  <c r="H7" i="14"/>
  <c r="F196" i="2" s="1"/>
  <c r="H6" i="14"/>
  <c r="F195" i="2" s="1"/>
  <c r="H5" i="14"/>
  <c r="F194" i="2" s="1"/>
  <c r="F16" i="14"/>
  <c r="D16" i="15"/>
  <c r="F15" i="15"/>
  <c r="F15" i="2" s="1"/>
  <c r="F14" i="15"/>
  <c r="F14" i="2" s="1"/>
  <c r="F13" i="15"/>
  <c r="F13" i="2" s="1"/>
  <c r="F12" i="15"/>
  <c r="F12" i="2" s="1"/>
  <c r="F11" i="15"/>
  <c r="F11" i="2" s="1"/>
  <c r="F4" i="15"/>
  <c r="F4" i="2" s="1"/>
  <c r="G85" i="2"/>
  <c r="G86" i="2"/>
  <c r="G87" i="2"/>
  <c r="G88" i="2"/>
  <c r="G89" i="2"/>
  <c r="G90" i="2"/>
  <c r="G91" i="2"/>
  <c r="G92" i="2"/>
  <c r="G93" i="2"/>
  <c r="G94" i="2"/>
  <c r="G95" i="2"/>
  <c r="G84" i="2"/>
  <c r="E85" i="2"/>
  <c r="E86" i="2"/>
  <c r="E87" i="2"/>
  <c r="E88" i="2"/>
  <c r="E89" i="2"/>
  <c r="E90" i="2"/>
  <c r="E91" i="2"/>
  <c r="E92" i="2"/>
  <c r="E93" i="2"/>
  <c r="E94" i="2"/>
  <c r="E95" i="2"/>
  <c r="E84" i="2"/>
  <c r="G53" i="2"/>
  <c r="G54" i="2"/>
  <c r="G55" i="2"/>
  <c r="G56" i="2"/>
  <c r="G57" i="2"/>
  <c r="G58" i="2"/>
  <c r="G59" i="2"/>
  <c r="G60" i="2"/>
  <c r="G61" i="2"/>
  <c r="G62" i="2"/>
  <c r="G63" i="2"/>
  <c r="G52" i="2"/>
  <c r="E53" i="2"/>
  <c r="E54" i="2"/>
  <c r="E55" i="2"/>
  <c r="E56" i="2"/>
  <c r="E57" i="2"/>
  <c r="E58" i="2"/>
  <c r="E59" i="2"/>
  <c r="E60" i="2"/>
  <c r="E61" i="2"/>
  <c r="E62" i="2"/>
  <c r="E63" i="2"/>
  <c r="E52" i="2"/>
  <c r="D53" i="2"/>
  <c r="D54" i="2"/>
  <c r="D55" i="2"/>
  <c r="D56" i="2"/>
  <c r="D57" i="2"/>
  <c r="D58" i="2"/>
  <c r="D59" i="2"/>
  <c r="D60" i="2"/>
  <c r="D61" i="2"/>
  <c r="D62" i="2"/>
  <c r="D63" i="2"/>
  <c r="D52" i="2"/>
  <c r="D16" i="13"/>
  <c r="F15" i="13"/>
  <c r="F95" i="2" s="1"/>
  <c r="F14" i="13"/>
  <c r="F94" i="2" s="1"/>
  <c r="F13" i="13"/>
  <c r="F93" i="2" s="1"/>
  <c r="F12" i="13"/>
  <c r="F92" i="2" s="1"/>
  <c r="F11" i="13"/>
  <c r="F91" i="2" s="1"/>
  <c r="F10" i="13"/>
  <c r="F90" i="2" s="1"/>
  <c r="F9" i="13"/>
  <c r="F89" i="2" s="1"/>
  <c r="F8" i="13"/>
  <c r="F88" i="2" s="1"/>
  <c r="F7" i="13"/>
  <c r="F87" i="2" s="1"/>
  <c r="F6" i="13"/>
  <c r="F86" i="2" s="1"/>
  <c r="F5" i="13"/>
  <c r="F85" i="2" s="1"/>
  <c r="F4" i="13"/>
  <c r="F5" i="10"/>
  <c r="F53" i="2" s="1"/>
  <c r="F6" i="10"/>
  <c r="F54" i="2" s="1"/>
  <c r="F7" i="10"/>
  <c r="F55" i="2" s="1"/>
  <c r="F8" i="10"/>
  <c r="F56" i="2" s="1"/>
  <c r="F9" i="10"/>
  <c r="F57" i="2" s="1"/>
  <c r="F10" i="10"/>
  <c r="F58" i="2" s="1"/>
  <c r="F11" i="10"/>
  <c r="F59" i="2" s="1"/>
  <c r="F12" i="10"/>
  <c r="F60" i="2" s="1"/>
  <c r="F13" i="10"/>
  <c r="F61" i="2" s="1"/>
  <c r="F14" i="10"/>
  <c r="F62" i="2" s="1"/>
  <c r="F15" i="10"/>
  <c r="F63" i="2" s="1"/>
  <c r="F4" i="10"/>
  <c r="F52" i="2" s="1"/>
  <c r="G69" i="2"/>
  <c r="G70" i="2"/>
  <c r="G71" i="2"/>
  <c r="G72" i="2"/>
  <c r="G73" i="2"/>
  <c r="G74" i="2"/>
  <c r="G75" i="2"/>
  <c r="G76" i="2"/>
  <c r="G77" i="2"/>
  <c r="G78" i="2"/>
  <c r="G79" i="2"/>
  <c r="G68" i="2"/>
  <c r="F69" i="2"/>
  <c r="F70" i="2"/>
  <c r="F71" i="2"/>
  <c r="F72" i="2"/>
  <c r="F73" i="2"/>
  <c r="F74" i="2"/>
  <c r="F75" i="2"/>
  <c r="F76" i="2"/>
  <c r="F77" i="2"/>
  <c r="F78" i="2"/>
  <c r="F79" i="2"/>
  <c r="F68" i="2"/>
  <c r="E69" i="2"/>
  <c r="E70" i="2"/>
  <c r="E71" i="2"/>
  <c r="E72" i="2"/>
  <c r="E74" i="2"/>
  <c r="E75" i="2"/>
  <c r="E76" i="2"/>
  <c r="E77" i="2"/>
  <c r="E78" i="2"/>
  <c r="E79" i="2"/>
  <c r="E68" i="2"/>
  <c r="E147" i="2"/>
  <c r="E148" i="2"/>
  <c r="E149" i="2"/>
  <c r="E150" i="2"/>
  <c r="E151" i="2"/>
  <c r="E152" i="2"/>
  <c r="E153" i="2"/>
  <c r="E154" i="2"/>
  <c r="E155" i="2"/>
  <c r="E156" i="2"/>
  <c r="E157" i="2"/>
  <c r="E146" i="2"/>
  <c r="G147" i="2"/>
  <c r="G148" i="2"/>
  <c r="G149" i="2"/>
  <c r="G150" i="2"/>
  <c r="G151" i="2"/>
  <c r="G152" i="2"/>
  <c r="G153" i="2"/>
  <c r="G154" i="2"/>
  <c r="G155" i="2"/>
  <c r="G156" i="2"/>
  <c r="G157" i="2"/>
  <c r="G146" i="2"/>
  <c r="D147" i="2"/>
  <c r="D148" i="2"/>
  <c r="D149" i="2"/>
  <c r="D150" i="2"/>
  <c r="D151" i="2"/>
  <c r="D152" i="2"/>
  <c r="D153" i="2"/>
  <c r="D154" i="2"/>
  <c r="D155" i="2"/>
  <c r="D156" i="2"/>
  <c r="D157" i="2"/>
  <c r="D146" i="2"/>
  <c r="E16" i="7"/>
  <c r="D16" i="9"/>
  <c r="D16" i="7"/>
  <c r="F5" i="7"/>
  <c r="H5" i="7" s="1"/>
  <c r="F147" i="2" s="1"/>
  <c r="F6" i="7"/>
  <c r="H6" i="7" s="1"/>
  <c r="F148" i="2" s="1"/>
  <c r="F7" i="7"/>
  <c r="H7" i="7" s="1"/>
  <c r="F149" i="2" s="1"/>
  <c r="F8" i="7"/>
  <c r="H8" i="7" s="1"/>
  <c r="F150" i="2" s="1"/>
  <c r="F9" i="7"/>
  <c r="H9" i="7" s="1"/>
  <c r="F151" i="2" s="1"/>
  <c r="F10" i="7"/>
  <c r="F11" i="7"/>
  <c r="H11" i="7" s="1"/>
  <c r="F153" i="2" s="1"/>
  <c r="F12" i="7"/>
  <c r="H12" i="7" s="1"/>
  <c r="F154" i="2" s="1"/>
  <c r="F13" i="7"/>
  <c r="H13" i="7" s="1"/>
  <c r="F155" i="2" s="1"/>
  <c r="F14" i="7"/>
  <c r="H14" i="7" s="1"/>
  <c r="F156" i="2" s="1"/>
  <c r="F15" i="7"/>
  <c r="H15" i="7" s="1"/>
  <c r="F157" i="2" s="1"/>
  <c r="F4" i="7"/>
  <c r="H10" i="7"/>
  <c r="F152" i="2" s="1"/>
  <c r="H4" i="7"/>
  <c r="F146" i="2" s="1"/>
  <c r="G19" i="1"/>
  <c r="E19" i="1"/>
  <c r="D19" i="1"/>
  <c r="C19" i="1"/>
  <c r="B19" i="1"/>
  <c r="H22" i="22" s="1"/>
  <c r="F19" i="1"/>
  <c r="F221" i="2" l="1"/>
  <c r="D18" i="4" s="1"/>
  <c r="F168" i="2"/>
  <c r="D15" i="4" s="1"/>
  <c r="F48" i="2"/>
  <c r="D7" i="4" s="1"/>
  <c r="F32" i="2"/>
  <c r="D6" i="4" s="1"/>
  <c r="G22" i="5"/>
  <c r="H35" i="6"/>
  <c r="F115" i="2" s="1"/>
  <c r="H47" i="3"/>
  <c r="H35" i="17"/>
  <c r="F80" i="2"/>
  <c r="D9" i="4" s="1"/>
  <c r="H16" i="7"/>
  <c r="F16" i="15"/>
  <c r="F158" i="2"/>
  <c r="D14" i="4" s="1"/>
  <c r="F16" i="16"/>
  <c r="F16" i="13"/>
  <c r="J29" i="18"/>
  <c r="F10" i="22"/>
  <c r="F12" i="22" s="1"/>
  <c r="F14" i="22" s="1"/>
  <c r="G16" i="22"/>
  <c r="F130" i="2"/>
  <c r="F142" i="2" s="1"/>
  <c r="F84" i="2"/>
  <c r="F96" i="2" s="1"/>
  <c r="F16" i="2"/>
  <c r="G20" i="1"/>
  <c r="F64" i="2"/>
  <c r="H4" i="14"/>
  <c r="F16" i="7"/>
  <c r="H16" i="9"/>
  <c r="H23" i="9" s="1"/>
  <c r="H29" i="9" s="1"/>
  <c r="F16" i="9"/>
  <c r="F16" i="10"/>
  <c r="D16" i="10"/>
  <c r="D19" i="22" l="1"/>
  <c r="G19" i="22" s="1"/>
  <c r="D10" i="22"/>
  <c r="H10" i="22" s="1"/>
  <c r="D9" i="22"/>
  <c r="H9" i="22" s="1"/>
  <c r="F110" i="2"/>
  <c r="F113" i="2"/>
  <c r="F114" i="2"/>
  <c r="F112" i="2"/>
  <c r="F111" i="2"/>
  <c r="D5" i="4"/>
  <c r="D8" i="22"/>
  <c r="H8" i="22" s="1"/>
  <c r="D10" i="4"/>
  <c r="D12" i="22"/>
  <c r="H12" i="22" s="1"/>
  <c r="D13" i="4"/>
  <c r="D8" i="4"/>
  <c r="D11" i="22"/>
  <c r="H11" i="22" s="1"/>
  <c r="H16" i="14"/>
  <c r="F193" i="2"/>
  <c r="F205" i="2" s="1"/>
  <c r="F116" i="2" l="1"/>
  <c r="F178" i="2"/>
  <c r="D16" i="4" s="1"/>
  <c r="F106" i="2"/>
  <c r="D17" i="4"/>
  <c r="D18" i="22"/>
  <c r="G18" i="22" s="1"/>
  <c r="D12" i="4" l="1"/>
  <c r="D14" i="22"/>
  <c r="H14" i="22" s="1"/>
  <c r="D17" i="22"/>
  <c r="G17" i="22" s="1"/>
  <c r="G20" i="22" s="1"/>
  <c r="D13" i="22"/>
  <c r="H13" i="22" s="1"/>
  <c r="D11" i="4"/>
  <c r="H20" i="22" l="1"/>
  <c r="H21" i="22" s="1"/>
  <c r="H23" i="22" s="1"/>
</calcChain>
</file>

<file path=xl/comments1.xml><?xml version="1.0" encoding="utf-8"?>
<comments xmlns="http://schemas.openxmlformats.org/spreadsheetml/2006/main">
  <authors>
    <author>David Devondel</author>
  </authors>
  <commentList>
    <comment ref="I2" authorId="0" shapeId="0">
      <text>
        <r>
          <rPr>
            <sz val="14"/>
            <color indexed="30"/>
            <rFont val="Tahoma"/>
            <family val="2"/>
          </rPr>
          <t xml:space="preserve">             RUBRIQUES
R01 - Rémunération Gérance
R03 - Produits d'entretien
R04 - Contrat d'entretien
R05 - Electricité commun
R06 - Fourniture d'eau
R09 - Ascenseur
R11 - Petits travaux
R12 - Frais divers
R14 - Chaudière
R15 - Mazout
R30 - Frais privatifs
R31 - Frais de Gestion
R32 - Assurances
R34 - Gros travaux
D01 - Millièmes
D02 - Clés
D03 - Planning travaux
</t>
        </r>
      </text>
    </comment>
  </commentList>
</comments>
</file>

<file path=xl/comments2.xml><?xml version="1.0" encoding="utf-8"?>
<comments xmlns="http://schemas.openxmlformats.org/spreadsheetml/2006/main">
  <authors>
    <author>DEVONDEL David</author>
  </authors>
  <commentList>
    <comment ref="H5" authorId="0" shapeId="0">
      <text>
        <r>
          <rPr>
            <b/>
            <sz val="12"/>
            <color indexed="12"/>
            <rFont val="Calibri"/>
            <family val="2"/>
            <scheme val="minor"/>
          </rPr>
          <t xml:space="preserve">Calcul pour le formulaire
de répartion de chauffage
1. voir formulaire année précédante
2. additionner les factures mazout/gaz
3. frais d'entretien (chauffagiste)
4. frais d'électricité (commun)
5. stock restant au moment du relevé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David Devondel</author>
  </authors>
  <commentList>
    <comment ref="F16" authorId="0" shapeId="0">
      <text>
        <r>
          <rPr>
            <b/>
            <sz val="10"/>
            <color indexed="30"/>
            <rFont val="Tahoma"/>
            <family val="2"/>
          </rPr>
          <t>Mr Sine sera entièrement remboursé suivant les semaines payées ainsi que les produits utilisés en 2012.
A partir de 2013, les produits seront achetés par la gérance et il n'y aura plus de compte "Contrat d'entretien".</t>
        </r>
      </text>
    </comment>
  </commentList>
</comments>
</file>

<file path=xl/comments4.xml><?xml version="1.0" encoding="utf-8"?>
<comments xmlns="http://schemas.openxmlformats.org/spreadsheetml/2006/main">
  <authors>
    <author>David Devondel</author>
  </authors>
  <commentList>
    <comment ref="E16" authorId="0" shapeId="0">
      <text>
        <r>
          <rPr>
            <b/>
            <sz val="10"/>
            <color indexed="10"/>
            <rFont val="Tahoma"/>
            <family val="2"/>
          </rPr>
          <t>Moyenne annuelle</t>
        </r>
      </text>
    </comment>
  </commentList>
</comments>
</file>

<file path=xl/comments5.xml><?xml version="1.0" encoding="utf-8"?>
<comments xmlns="http://schemas.openxmlformats.org/spreadsheetml/2006/main">
  <authors>
    <author>David Devondel</author>
  </authors>
  <commentList>
    <comment ref="H14" authorId="0" shapeId="0">
      <text>
        <r>
          <rPr>
            <b/>
            <sz val="11"/>
            <color indexed="10"/>
            <rFont val="Tahoma"/>
            <family val="2"/>
          </rPr>
          <t>Remise 20 % grâce à
Monsieur Devondel</t>
        </r>
      </text>
    </comment>
  </commentList>
</comments>
</file>

<file path=xl/comments6.xml><?xml version="1.0" encoding="utf-8"?>
<comments xmlns="http://schemas.openxmlformats.org/spreadsheetml/2006/main">
  <authors>
    <author>David Devondel</author>
  </authors>
  <commentList>
    <comment ref="C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F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H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</commentList>
</comments>
</file>

<file path=xl/sharedStrings.xml><?xml version="1.0" encoding="utf-8"?>
<sst xmlns="http://schemas.openxmlformats.org/spreadsheetml/2006/main" count="1708" uniqueCount="237">
  <si>
    <t>Date</t>
  </si>
  <si>
    <t>Période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</si>
  <si>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</si>
  <si>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</si>
  <si>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</si>
  <si>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</si>
  <si>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</si>
  <si>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</si>
  <si>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</si>
  <si>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</si>
  <si>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</si>
  <si>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</si>
  <si>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</si>
  <si>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</si>
  <si>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Désignation</t>
  </si>
  <si>
    <t>Honoraires</t>
  </si>
  <si>
    <t>Montant</t>
  </si>
  <si>
    <t>Facture</t>
  </si>
  <si>
    <t>Produits d'entretien</t>
  </si>
  <si>
    <t>Payé le</t>
  </si>
  <si>
    <t>Occupants</t>
  </si>
  <si>
    <t>Fournisseur</t>
  </si>
  <si>
    <t>TOTAL</t>
  </si>
  <si>
    <t>Rubrique 1</t>
  </si>
  <si>
    <t>Rubrique 3</t>
  </si>
  <si>
    <t>Rubrique 4</t>
  </si>
  <si>
    <t>Contrat d'entretien</t>
  </si>
  <si>
    <t>Rubrique 5</t>
  </si>
  <si>
    <t>Electricité des communs</t>
  </si>
  <si>
    <t>Rubrique 6</t>
  </si>
  <si>
    <t>Fourniture d'eau</t>
  </si>
  <si>
    <t>Rubrique 9</t>
  </si>
  <si>
    <t>Ascenseur - Utilisation</t>
  </si>
  <si>
    <t>Rubrique 11</t>
  </si>
  <si>
    <t>Petits travaux</t>
  </si>
  <si>
    <t>Rubrique 12</t>
  </si>
  <si>
    <t>Frais divers</t>
  </si>
  <si>
    <t>Rubrique 14</t>
  </si>
  <si>
    <t>Chauffage - Entretien</t>
  </si>
  <si>
    <t>Rubrique 15</t>
  </si>
  <si>
    <t>Fourniture de mazout</t>
  </si>
  <si>
    <t>Rubrique 30</t>
  </si>
  <si>
    <t>Frais privatifs propriétaires</t>
  </si>
  <si>
    <t>Rubrique 31</t>
  </si>
  <si>
    <t>Frais de gestion</t>
  </si>
  <si>
    <t>Propriétaires</t>
  </si>
  <si>
    <t>De Greef</t>
  </si>
  <si>
    <t>Smith</t>
  </si>
  <si>
    <t>Sine</t>
  </si>
  <si>
    <t>Devondel</t>
  </si>
  <si>
    <t>Lopez</t>
  </si>
  <si>
    <t>Provisions mensuelles</t>
  </si>
  <si>
    <t>Appartement</t>
  </si>
  <si>
    <t>Propriétaire</t>
  </si>
  <si>
    <t>Millième</t>
  </si>
  <si>
    <t>1G</t>
  </si>
  <si>
    <t>1D</t>
  </si>
  <si>
    <t>2G</t>
  </si>
  <si>
    <t>2D</t>
  </si>
  <si>
    <t>3G</t>
  </si>
  <si>
    <t>3D</t>
  </si>
  <si>
    <t>Total =</t>
  </si>
  <si>
    <t>Fonds de réserve</t>
  </si>
  <si>
    <t>Rénumération Gérant</t>
  </si>
  <si>
    <t>Rubrique 34</t>
  </si>
  <si>
    <t>Gros travaux</t>
  </si>
  <si>
    <t>Assurances</t>
  </si>
  <si>
    <t>Rubrique 32</t>
  </si>
  <si>
    <t>Rub.</t>
  </si>
  <si>
    <t>Total</t>
  </si>
  <si>
    <t>Quotité</t>
  </si>
  <si>
    <t>Rémunération Gérance</t>
  </si>
  <si>
    <t>Quantité</t>
  </si>
  <si>
    <t>Prix/litre</t>
  </si>
  <si>
    <t>Facture n°</t>
  </si>
  <si>
    <t>TVA</t>
  </si>
  <si>
    <t>Période :</t>
  </si>
  <si>
    <t>Caloribel</t>
  </si>
  <si>
    <t>Code :</t>
  </si>
  <si>
    <t>32.624</t>
  </si>
  <si>
    <t>DEPENSE CHAUFFAGE</t>
  </si>
  <si>
    <t>2 Achat de combustible</t>
  </si>
  <si>
    <t>3 Frais entretien</t>
  </si>
  <si>
    <t>4 Frais d'électricité</t>
  </si>
  <si>
    <t>1 Stock de combustible - début</t>
  </si>
  <si>
    <t>5 Stock de combustible - fin</t>
  </si>
  <si>
    <t>DEPENSE EAU</t>
  </si>
  <si>
    <t>Prix Unitaire</t>
  </si>
  <si>
    <t>RUBRIQUE 15</t>
  </si>
  <si>
    <t>RUBRIQUE 6</t>
  </si>
  <si>
    <t>Hydrobru</t>
  </si>
  <si>
    <t>Calpam</t>
  </si>
  <si>
    <t>*</t>
  </si>
  <si>
    <t>Fourniture</t>
  </si>
  <si>
    <t>O.P.</t>
  </si>
  <si>
    <t>RUBRIQUE 5</t>
  </si>
  <si>
    <t>Electrabrel</t>
  </si>
  <si>
    <t>Entretien</t>
  </si>
  <si>
    <t>Kone</t>
  </si>
  <si>
    <t>RUBRIQUE 32</t>
  </si>
  <si>
    <t>Compagnie</t>
  </si>
  <si>
    <t>Rubrique</t>
  </si>
  <si>
    <t>AG Insurance</t>
  </si>
  <si>
    <t>RUBRIQUE 14</t>
  </si>
  <si>
    <t>RUBRIQUE 1</t>
  </si>
  <si>
    <t>RUBRIQUE 9</t>
  </si>
  <si>
    <t>ACP Res. Magritte</t>
  </si>
  <si>
    <t>Total Annuelle</t>
  </si>
  <si>
    <t>Consommation du 05/10/2011 au 31/12/2011</t>
  </si>
  <si>
    <t>Tranche 1</t>
  </si>
  <si>
    <t>Tranche 2</t>
  </si>
  <si>
    <t>Tranche 3</t>
  </si>
  <si>
    <t>Frais de Gestion</t>
  </si>
  <si>
    <t>néant</t>
  </si>
  <si>
    <t>Privatif</t>
  </si>
  <si>
    <t>Parts égales</t>
  </si>
  <si>
    <t>Miratherm</t>
  </si>
  <si>
    <t xml:space="preserve">Entretien </t>
  </si>
  <si>
    <t>DE GREEF</t>
  </si>
  <si>
    <t>SMITH</t>
  </si>
  <si>
    <t>SINE</t>
  </si>
  <si>
    <t>DEVONDEL</t>
  </si>
  <si>
    <t>DE SWERT</t>
  </si>
  <si>
    <t>LOPEZ DE LA OSSA</t>
  </si>
  <si>
    <t>Banque ING</t>
  </si>
  <si>
    <t>Frais de dossier</t>
  </si>
  <si>
    <t>Néant</t>
  </si>
  <si>
    <t>RUBRIQUE 3</t>
  </si>
  <si>
    <t>RUBRIQUE 34</t>
  </si>
  <si>
    <t>Petits Travaux</t>
  </si>
  <si>
    <t>De Swert</t>
  </si>
  <si>
    <t>Report</t>
  </si>
  <si>
    <t>Frais Digicode</t>
  </si>
  <si>
    <t>Frais Coda</t>
  </si>
  <si>
    <t>RUBRIQUE 4</t>
  </si>
  <si>
    <t>Frais privatifs</t>
  </si>
  <si>
    <t>Part égales</t>
  </si>
  <si>
    <t>INFO</t>
  </si>
  <si>
    <t>Répartition</t>
  </si>
  <si>
    <t>Individuelle</t>
  </si>
  <si>
    <t>Lieux</t>
  </si>
  <si>
    <t>Porte d'entrée</t>
  </si>
  <si>
    <t>Parlophone</t>
  </si>
  <si>
    <t>Originaux</t>
  </si>
  <si>
    <t>Femme de ménage</t>
  </si>
  <si>
    <t>Gérant</t>
  </si>
  <si>
    <t>Armoire</t>
  </si>
  <si>
    <t>Coffre</t>
  </si>
  <si>
    <t>Badge clés</t>
  </si>
  <si>
    <t>Coût estimé</t>
  </si>
  <si>
    <t>Changer le coffret électrique communs</t>
  </si>
  <si>
    <t>Mise en conformité ascenseur</t>
  </si>
  <si>
    <t>Nettoyage des portes de garages</t>
  </si>
  <si>
    <t>Arrivée de gaz</t>
  </si>
  <si>
    <t>Remplacement de la chaudière</t>
  </si>
  <si>
    <t>Peinture des paliers</t>
  </si>
  <si>
    <t>Réparation du toit</t>
  </si>
  <si>
    <t>Ravalement façade</t>
  </si>
  <si>
    <t>1. CHAUFFAGE</t>
  </si>
  <si>
    <t>Total des frais de chauffage</t>
  </si>
  <si>
    <t>2. EAU SANITAIRE</t>
  </si>
  <si>
    <t>Total des frais d'eau</t>
  </si>
  <si>
    <t>3. FACTURE TECHEM</t>
  </si>
  <si>
    <t>Total facture Techem</t>
  </si>
  <si>
    <t>4. TOTAL GENERAL</t>
  </si>
  <si>
    <t>Total des dépenses</t>
  </si>
  <si>
    <t>1er gauche</t>
  </si>
  <si>
    <t>2ème droit</t>
  </si>
  <si>
    <t>2ème gauche</t>
  </si>
  <si>
    <t>1er droit</t>
  </si>
  <si>
    <t>3ème gauche</t>
  </si>
  <si>
    <t>3ème droit</t>
  </si>
  <si>
    <t>Garage DeSwert</t>
  </si>
  <si>
    <t>Dépenses Totales</t>
  </si>
  <si>
    <t>Charges Locatives</t>
  </si>
  <si>
    <t>Charges Privatives</t>
  </si>
  <si>
    <t>calorimètre</t>
  </si>
  <si>
    <t>Consommation occupants</t>
  </si>
  <si>
    <t>SOUS-TOTAL</t>
  </si>
  <si>
    <t>PROVISIONS</t>
  </si>
  <si>
    <t>SOLDE</t>
  </si>
  <si>
    <t>Rémunération Gérant</t>
  </si>
  <si>
    <t>Lift Inc.</t>
  </si>
  <si>
    <t>Techem</t>
  </si>
  <si>
    <t>Rue De Koninckstraat  40 - 1080 Bruxelles - 02/529.63.00</t>
  </si>
  <si>
    <t>6 TOTAL DES FRAIS A REPARTIR</t>
  </si>
  <si>
    <t>Décompte Techem</t>
  </si>
  <si>
    <t>Total Techem</t>
  </si>
  <si>
    <t>Répartition des charges : Troisième catégorie</t>
  </si>
  <si>
    <t>Divers : 02</t>
  </si>
  <si>
    <t>Divers : 01</t>
  </si>
  <si>
    <t>Communs</t>
  </si>
  <si>
    <t>Garage</t>
  </si>
  <si>
    <t>/1000</t>
  </si>
  <si>
    <t>G1</t>
  </si>
  <si>
    <t>G2</t>
  </si>
  <si>
    <t>G3</t>
  </si>
  <si>
    <t>G4</t>
  </si>
  <si>
    <t>G5</t>
  </si>
  <si>
    <t>Travaux</t>
  </si>
  <si>
    <t>Plannifié</t>
  </si>
  <si>
    <t>Réalisé</t>
  </si>
  <si>
    <t>Artisant</t>
  </si>
  <si>
    <t>Coût</t>
  </si>
  <si>
    <t>Divers 03 : Travaux</t>
  </si>
  <si>
    <t>Peinture du hall d'entrée</t>
  </si>
  <si>
    <t>Changement des portes d'entrée</t>
  </si>
  <si>
    <t>Réparation de la toiture</t>
  </si>
  <si>
    <t>Couche de roofing argentée</t>
  </si>
  <si>
    <t>Extracteur boule</t>
  </si>
  <si>
    <t>Lignel</t>
  </si>
  <si>
    <t>Empain - Devondel</t>
  </si>
  <si>
    <t>Vrebos</t>
  </si>
  <si>
    <t>Toiture Express</t>
  </si>
  <si>
    <t>WHDC</t>
  </si>
  <si>
    <t>Changement des luminaires paliers</t>
  </si>
  <si>
    <t>Répartition des charges : Première catégorie</t>
  </si>
  <si>
    <t>au</t>
  </si>
  <si>
    <t>ANNEE 2013</t>
  </si>
  <si>
    <t>Timbres postes</t>
  </si>
  <si>
    <t>Lettres recommandées</t>
  </si>
  <si>
    <t>Cartouches d'encre</t>
  </si>
  <si>
    <t>Frais d'essence</t>
  </si>
  <si>
    <t>Frais de communication</t>
  </si>
  <si>
    <t>Fourniture de bureau</t>
  </si>
  <si>
    <t>janvier</t>
  </si>
  <si>
    <t>Remplacement de la serrure à rouleau</t>
  </si>
  <si>
    <t>VER 142,445</t>
  </si>
  <si>
    <t>David Electricité</t>
  </si>
  <si>
    <t>Remplacement des bouton-poussoirs</t>
  </si>
  <si>
    <t>2014/3/155</t>
  </si>
  <si>
    <t>Acc. du travail</t>
  </si>
  <si>
    <t>Top Habitation</t>
  </si>
  <si>
    <t>avril</t>
  </si>
  <si>
    <t>Boissons Assemblée générale</t>
  </si>
  <si>
    <t>2014</t>
  </si>
  <si>
    <t>ANNEE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</si>
</sst>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164" formatCode="dd\ mmmm"/>
    <numFmt numFmtId="165" formatCode="#,##0.0000\ &quot;€&quot;;[Red]\-#,##0.0000\ &quot;€&quot;"/>
    <numFmt numFmtId="166" formatCode="##\ ###\ &quot;M³&quot;"/>
    <numFmt numFmtId="167" formatCode="###,###,###,###"/>
    <numFmt numFmtId="168" formatCode="yyyy"/>
    <numFmt numFmtId="169" formatCode="mmmm/yy"/>
    <numFmt numFmtId="170" formatCode="#,##0.00\ &quot;€&quot;"/>
    <numFmt numFmtId="171" formatCode="#,##0.0000\ &quot;€&quot;"/>
    <numFmt numFmtId="172" formatCode="##\ &quot;Litres&quot;"/>
    <numFmt numFmtId="173" formatCode="dd\/mm\/yyyy"/>
  </numFmts>
  <fonts count="3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0"/>
      <color indexed="10"/>
      <name val="Tahoma"/>
      <family val="2"/>
    </font>
    <font>
      <sz val="11"/>
      <color rgb="FFC00000"/>
      <name val="Calibri"/>
      <family val="2"/>
      <scheme val="minor"/>
    </font>
    <font>
      <b/>
      <sz val="11"/>
      <color indexed="10"/>
      <name val="Tahoma"/>
      <family val="2"/>
    </font>
    <font>
      <b/>
      <sz val="11"/>
      <color rgb="FFFF0000"/>
      <name val="Calibri"/>
      <family val="2"/>
      <scheme val="minor"/>
    </font>
    <font>
      <sz val="14"/>
      <color indexed="30"/>
      <name val="Tahoma"/>
      <family val="2"/>
    </font>
    <font>
      <b/>
      <sz val="10"/>
      <color indexed="30"/>
      <name val="Tahoma"/>
      <family val="2"/>
    </font>
    <font>
      <b/>
      <sz val="20"/>
      <color theme="5" tint="-0.24994659260841701"/>
      <name val="Calibri"/>
      <family val="2"/>
      <scheme val="minor"/>
    </font>
    <font>
      <b/>
      <sz val="10"/>
      <color indexed="12"/>
      <name val="Tahoma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gray125">
        <fgColor theme="3"/>
        <bgColor auto="1"/>
      </patternFill>
    </fill>
    <fill>
      <patternFill patternType="gray125">
        <fgColor theme="3"/>
      </patternFill>
    </fill>
    <fill>
      <patternFill patternType="solid">
        <fgColor indexed="65"/>
        <bgColor auto="1"/>
      </patternFill>
    </fill>
    <fill>
      <patternFill patternType="solid">
        <fgColor auto="1"/>
        <bgColor auto="1"/>
      </patternFill>
    </fill>
    <fill>
      <patternFill patternType="solid">
        <fgColor auto="1"/>
        <bgColor theme="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gray125">
        <fgColor auto="1"/>
      </patternFill>
    </fill>
    <fill>
      <patternFill patternType="solid">
        <fgColor indexed="65"/>
        <bgColor theme="0"/>
      </patternFill>
    </fill>
    <fill>
      <patternFill patternType="lightGray">
        <fgColor rgb="FF7030A0"/>
        <bgColor auto="1"/>
      </patternFill>
    </fill>
    <fill>
      <patternFill patternType="solid">
        <fgColor indexed="65"/>
        <bgColor theme="4"/>
      </patternFill>
    </fill>
    <fill>
      <patternFill patternType="gray125">
        <fgColor theme="4"/>
      </patternFill>
    </fill>
    <fill>
      <patternFill patternType="solid">
        <fgColor indexed="65"/>
        <bgColor indexed="64"/>
      </patternFill>
    </fill>
    <fill>
      <patternFill patternType="gray125">
        <fgColor theme="3"/>
        <bgColor theme="0"/>
      </patternFill>
    </fill>
  </fills>
  <borders count="117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ck">
        <color theme="4"/>
      </top>
      <bottom style="medium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thick">
        <color theme="4"/>
      </bottom>
      <diagonal/>
    </border>
    <border>
      <left/>
      <right/>
      <top style="medium">
        <color theme="4"/>
      </top>
      <bottom style="thick">
        <color theme="4"/>
      </bottom>
      <diagonal/>
    </border>
    <border>
      <left/>
      <right style="thick">
        <color theme="4"/>
      </right>
      <top style="medium">
        <color theme="4"/>
      </top>
      <bottom style="thick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ck">
        <color theme="4"/>
      </right>
      <top/>
      <bottom/>
      <diagonal/>
    </border>
    <border>
      <left style="thick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thick">
        <color theme="3"/>
      </bottom>
      <diagonal/>
    </border>
    <border>
      <left style="thick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ck">
        <color theme="3"/>
      </right>
      <top/>
      <bottom style="medium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3"/>
      </left>
      <right style="medium">
        <color theme="3"/>
      </right>
      <top/>
      <bottom style="thick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medium">
        <color theme="3"/>
      </bottom>
      <diagonal/>
    </border>
    <border>
      <left/>
      <right/>
      <top/>
      <bottom style="thick">
        <color theme="3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 style="medium">
        <color theme="4"/>
      </left>
      <right style="thick">
        <color theme="4"/>
      </right>
      <top/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/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 style="thin">
        <color theme="4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2" fillId="0" borderId="3" xfId="0" applyNumberFormat="1" applyFont="1" applyBorder="1"/>
    <xf numFmtId="8" fontId="2" fillId="0" borderId="0" xfId="0" applyNumberFormat="1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/>
    <xf numFmtId="8" fontId="2" fillId="0" borderId="21" xfId="0" applyNumberFormat="1" applyFont="1" applyBorder="1"/>
    <xf numFmtId="8" fontId="2" fillId="0" borderId="22" xfId="0" applyNumberFormat="1" applyFont="1" applyBorder="1"/>
    <xf numFmtId="0" fontId="2" fillId="0" borderId="23" xfId="0" applyFont="1" applyBorder="1"/>
    <xf numFmtId="8" fontId="2" fillId="0" borderId="24" xfId="0" applyNumberFormat="1" applyFont="1" applyBorder="1"/>
    <xf numFmtId="0" fontId="6" fillId="2" borderId="26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" fillId="2" borderId="28" xfId="0" applyFont="1" applyFill="1" applyBorder="1"/>
    <xf numFmtId="8" fontId="1" fillId="4" borderId="29" xfId="0" applyNumberFormat="1" applyFont="1" applyFill="1" applyBorder="1"/>
    <xf numFmtId="8" fontId="1" fillId="4" borderId="30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0" borderId="31" xfId="0" applyFont="1" applyBorder="1" applyAlignment="1">
      <alignment horizontal="centerContinuous" vertical="distributed"/>
    </xf>
    <xf numFmtId="0" fontId="6" fillId="5" borderId="32" xfId="0" applyFont="1" applyFill="1" applyBorder="1" applyAlignment="1">
      <alignment horizontal="centerContinuous" vertical="distributed"/>
    </xf>
    <xf numFmtId="0" fontId="7" fillId="0" borderId="13" xfId="0" applyFont="1" applyBorder="1" applyAlignment="1">
      <alignment horizontal="right" vertical="center"/>
    </xf>
    <xf numFmtId="8" fontId="7" fillId="0" borderId="14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8" fontId="3" fillId="0" borderId="8" xfId="0" applyNumberFormat="1" applyFont="1" applyBorder="1"/>
    <xf numFmtId="0" fontId="9" fillId="0" borderId="0" xfId="0" applyFont="1"/>
    <xf numFmtId="0" fontId="2" fillId="0" borderId="39" xfId="0" applyFont="1" applyBorder="1"/>
    <xf numFmtId="0" fontId="2" fillId="0" borderId="40" xfId="0" applyFont="1" applyBorder="1"/>
    <xf numFmtId="8" fontId="2" fillId="0" borderId="40" xfId="0" applyNumberFormat="1" applyFont="1" applyBorder="1"/>
    <xf numFmtId="8" fontId="2" fillId="0" borderId="41" xfId="0" applyNumberFormat="1" applyFont="1" applyBorder="1"/>
    <xf numFmtId="0" fontId="2" fillId="0" borderId="33" xfId="0" applyFont="1" applyBorder="1"/>
    <xf numFmtId="0" fontId="2" fillId="0" borderId="34" xfId="0" applyFont="1" applyBorder="1"/>
    <xf numFmtId="8" fontId="2" fillId="0" borderId="34" xfId="0" applyNumberFormat="1" applyFont="1" applyBorder="1"/>
    <xf numFmtId="8" fontId="2" fillId="0" borderId="35" xfId="0" applyNumberFormat="1" applyFont="1" applyBorder="1"/>
    <xf numFmtId="0" fontId="2" fillId="0" borderId="36" xfId="0" applyFont="1" applyBorder="1"/>
    <xf numFmtId="0" fontId="2" fillId="0" borderId="37" xfId="0" applyFont="1" applyBorder="1"/>
    <xf numFmtId="8" fontId="2" fillId="0" borderId="37" xfId="0" applyNumberFormat="1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3" xfId="0" applyFont="1" applyBorder="1" applyAlignment="1">
      <alignment horizontal="center"/>
    </xf>
    <xf numFmtId="49" fontId="4" fillId="0" borderId="25" xfId="0" applyNumberFormat="1" applyFont="1" applyBorder="1" applyAlignment="1">
      <alignment horizontal="center" vertical="center"/>
    </xf>
    <xf numFmtId="0" fontId="10" fillId="0" borderId="0" xfId="0" applyFont="1"/>
    <xf numFmtId="0" fontId="8" fillId="3" borderId="6" xfId="0" applyFont="1" applyFill="1" applyBorder="1" applyAlignment="1">
      <alignment horizontal="center" vertical="center"/>
    </xf>
    <xf numFmtId="49" fontId="10" fillId="0" borderId="0" xfId="0" applyNumberFormat="1" applyFont="1"/>
    <xf numFmtId="0" fontId="2" fillId="0" borderId="0" xfId="0" applyFont="1"/>
    <xf numFmtId="0" fontId="10" fillId="0" borderId="0" xfId="0" applyFont="1" applyFill="1" applyBorder="1"/>
    <xf numFmtId="0" fontId="2" fillId="0" borderId="0" xfId="0" applyFont="1" applyFill="1" applyBorder="1"/>
    <xf numFmtId="0" fontId="0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Border="1"/>
    <xf numFmtId="0" fontId="2" fillId="0" borderId="8" xfId="0" applyFont="1" applyFill="1" applyBorder="1"/>
    <xf numFmtId="8" fontId="2" fillId="0" borderId="8" xfId="0" applyNumberFormat="1" applyFont="1" applyFill="1" applyBorder="1"/>
    <xf numFmtId="165" fontId="12" fillId="6" borderId="8" xfId="0" applyNumberFormat="1" applyFont="1" applyFill="1" applyBorder="1"/>
    <xf numFmtId="166" fontId="2" fillId="0" borderId="8" xfId="0" applyNumberFormat="1" applyFont="1" applyFill="1" applyBorder="1"/>
    <xf numFmtId="0" fontId="2" fillId="0" borderId="0" xfId="0" applyFont="1" applyBorder="1"/>
    <xf numFmtId="8" fontId="2" fillId="0" borderId="0" xfId="0" applyNumberFormat="1" applyFont="1" applyFill="1" applyBorder="1" applyAlignment="1">
      <alignment horizontal="right"/>
    </xf>
    <xf numFmtId="165" fontId="12" fillId="2" borderId="8" xfId="0" applyNumberFormat="1" applyFont="1" applyFill="1" applyBorder="1"/>
    <xf numFmtId="0" fontId="14" fillId="0" borderId="0" xfId="0" applyFont="1"/>
    <xf numFmtId="166" fontId="2" fillId="0" borderId="0" xfId="0" applyNumberFormat="1" applyFont="1" applyBorder="1" applyAlignment="1">
      <alignment vertical="center"/>
    </xf>
    <xf numFmtId="165" fontId="2" fillId="7" borderId="0" xfId="0" applyNumberFormat="1" applyFont="1" applyFill="1" applyBorder="1" applyAlignment="1">
      <alignment horizontal="right" vertical="center"/>
    </xf>
    <xf numFmtId="8" fontId="2" fillId="7" borderId="0" xfId="0" applyNumberFormat="1" applyFont="1" applyFill="1" applyBorder="1" applyAlignment="1">
      <alignment horizontal="right" vertical="center"/>
    </xf>
    <xf numFmtId="8" fontId="2" fillId="0" borderId="0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14" fontId="2" fillId="7" borderId="3" xfId="0" applyNumberFormat="1" applyFont="1" applyFill="1" applyBorder="1" applyAlignment="1">
      <alignment vertical="center"/>
    </xf>
    <xf numFmtId="14" fontId="2" fillId="0" borderId="0" xfId="0" applyNumberFormat="1" applyFont="1" applyBorder="1" applyAlignment="1">
      <alignment horizontal="right" vertical="center"/>
    </xf>
    <xf numFmtId="9" fontId="2" fillId="7" borderId="0" xfId="0" applyNumberFormat="1" applyFont="1" applyFill="1" applyBorder="1" applyAlignment="1">
      <alignment horizontal="center" vertical="center"/>
    </xf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0" fontId="2" fillId="0" borderId="48" xfId="0" applyFont="1" applyBorder="1"/>
    <xf numFmtId="0" fontId="2" fillId="0" borderId="45" xfId="0" applyFont="1" applyBorder="1"/>
    <xf numFmtId="8" fontId="2" fillId="0" borderId="46" xfId="0" applyNumberFormat="1" applyFont="1" applyBorder="1"/>
    <xf numFmtId="0" fontId="2" fillId="0" borderId="46" xfId="0" applyFont="1" applyBorder="1"/>
    <xf numFmtId="0" fontId="2" fillId="3" borderId="50" xfId="0" applyFont="1" applyFill="1" applyBorder="1"/>
    <xf numFmtId="0" fontId="2" fillId="3" borderId="51" xfId="0" applyFont="1" applyFill="1" applyBorder="1"/>
    <xf numFmtId="0" fontId="2" fillId="3" borderId="52" xfId="0" applyFont="1" applyFill="1" applyBorder="1"/>
    <xf numFmtId="0" fontId="2" fillId="0" borderId="47" xfId="0" applyFont="1" applyBorder="1"/>
    <xf numFmtId="0" fontId="1" fillId="0" borderId="48" xfId="0" applyFont="1" applyBorder="1" applyAlignment="1">
      <alignment horizontal="center" vertical="center"/>
    </xf>
    <xf numFmtId="8" fontId="3" fillId="0" borderId="49" xfId="0" applyNumberFormat="1" applyFont="1" applyBorder="1"/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8" fontId="2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8" fontId="3" fillId="0" borderId="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7" fontId="2" fillId="0" borderId="0" xfId="0" applyNumberFormat="1" applyFont="1" applyBorder="1"/>
    <xf numFmtId="167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168" fontId="2" fillId="0" borderId="0" xfId="0" applyNumberFormat="1" applyFont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right" vertical="center"/>
    </xf>
    <xf numFmtId="9" fontId="2" fillId="0" borderId="0" xfId="0" applyNumberFormat="1" applyFont="1" applyBorder="1"/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4" fontId="2" fillId="0" borderId="3" xfId="0" applyNumberFormat="1" applyFont="1" applyFill="1" applyBorder="1" applyAlignment="1">
      <alignment vertical="center"/>
    </xf>
    <xf numFmtId="0" fontId="0" fillId="8" borderId="0" xfId="0" applyFill="1"/>
    <xf numFmtId="0" fontId="1" fillId="3" borderId="18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right" vertical="center"/>
    </xf>
    <xf numFmtId="8" fontId="3" fillId="0" borderId="19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1" fillId="4" borderId="55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56" xfId="0" applyFont="1" applyBorder="1"/>
    <xf numFmtId="0" fontId="2" fillId="0" borderId="57" xfId="0" applyFont="1" applyBorder="1"/>
    <xf numFmtId="0" fontId="2" fillId="2" borderId="58" xfId="0" applyFont="1" applyFill="1" applyBorder="1"/>
    <xf numFmtId="0" fontId="1" fillId="4" borderId="57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49" fontId="4" fillId="0" borderId="13" xfId="0" applyNumberFormat="1" applyFont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Continuous" vertical="distributed"/>
    </xf>
    <xf numFmtId="49" fontId="5" fillId="0" borderId="53" xfId="0" applyNumberFormat="1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59" xfId="0" applyBorder="1"/>
    <xf numFmtId="0" fontId="0" fillId="9" borderId="59" xfId="0" applyFill="1" applyBorder="1"/>
    <xf numFmtId="0" fontId="0" fillId="1" borderId="59" xfId="0" applyFill="1" applyBorder="1"/>
    <xf numFmtId="0" fontId="19" fillId="0" borderId="59" xfId="0" applyFont="1" applyBorder="1" applyAlignment="1">
      <alignment horizontal="center" vertical="center"/>
    </xf>
    <xf numFmtId="8" fontId="0" fillId="0" borderId="59" xfId="0" applyNumberFormat="1" applyBorder="1"/>
    <xf numFmtId="8" fontId="20" fillId="0" borderId="59" xfId="0" applyNumberFormat="1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8" fontId="2" fillId="3" borderId="35" xfId="0" applyNumberFormat="1" applyFont="1" applyFill="1" applyBorder="1"/>
    <xf numFmtId="8" fontId="2" fillId="3" borderId="34" xfId="0" applyNumberFormat="1" applyFont="1" applyFill="1" applyBorder="1"/>
    <xf numFmtId="0" fontId="2" fillId="10" borderId="40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8" fontId="2" fillId="3" borderId="38" xfId="0" applyNumberFormat="1" applyFont="1" applyFill="1" applyBorder="1"/>
    <xf numFmtId="0" fontId="2" fillId="0" borderId="3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8" fontId="2" fillId="0" borderId="62" xfId="0" applyNumberFormat="1" applyFont="1" applyBorder="1" applyAlignment="1">
      <alignment horizontal="right" vertical="center"/>
    </xf>
    <xf numFmtId="8" fontId="2" fillId="0" borderId="63" xfId="0" applyNumberFormat="1" applyFont="1" applyBorder="1" applyAlignment="1">
      <alignment horizontal="right" vertical="center"/>
    </xf>
    <xf numFmtId="8" fontId="2" fillId="0" borderId="35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8" fontId="6" fillId="0" borderId="38" xfId="0" applyNumberFormat="1" applyFont="1" applyBorder="1" applyAlignment="1">
      <alignment horizontal="right"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  <xf numFmtId="0" fontId="1" fillId="4" borderId="61" xfId="0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21" fillId="0" borderId="65" xfId="0" applyFont="1" applyBorder="1"/>
    <xf numFmtId="0" fontId="21" fillId="0" borderId="66" xfId="0" applyFont="1" applyBorder="1"/>
    <xf numFmtId="0" fontId="21" fillId="0" borderId="67" xfId="0" applyFont="1" applyBorder="1"/>
    <xf numFmtId="0" fontId="21" fillId="11" borderId="68" xfId="0" applyFont="1" applyFill="1" applyBorder="1"/>
    <xf numFmtId="0" fontId="21" fillId="11" borderId="69" xfId="0" applyFont="1" applyFill="1" applyBorder="1"/>
    <xf numFmtId="0" fontId="21" fillId="11" borderId="70" xfId="0" applyFont="1" applyFill="1" applyBorder="1"/>
    <xf numFmtId="0" fontId="21" fillId="0" borderId="68" xfId="0" applyFont="1" applyBorder="1"/>
    <xf numFmtId="0" fontId="21" fillId="0" borderId="69" xfId="0" applyFont="1" applyBorder="1"/>
    <xf numFmtId="8" fontId="21" fillId="0" borderId="69" xfId="0" applyNumberFormat="1" applyFont="1" applyBorder="1"/>
    <xf numFmtId="0" fontId="21" fillId="0" borderId="70" xfId="0" applyFont="1" applyBorder="1"/>
    <xf numFmtId="0" fontId="21" fillId="0" borderId="71" xfId="0" applyFont="1" applyBorder="1"/>
    <xf numFmtId="0" fontId="21" fillId="0" borderId="72" xfId="0" applyFont="1" applyBorder="1"/>
    <xf numFmtId="8" fontId="21" fillId="0" borderId="72" xfId="0" applyNumberFormat="1" applyFont="1" applyBorder="1"/>
    <xf numFmtId="0" fontId="21" fillId="0" borderId="73" xfId="0" applyFont="1" applyBorder="1"/>
    <xf numFmtId="8" fontId="21" fillId="0" borderId="66" xfId="0" applyNumberFormat="1" applyFont="1" applyBorder="1"/>
    <xf numFmtId="0" fontId="4" fillId="3" borderId="1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22" fillId="0" borderId="0" xfId="0" applyFont="1"/>
    <xf numFmtId="0" fontId="23" fillId="12" borderId="80" xfId="0" applyFont="1" applyFill="1" applyBorder="1" applyAlignment="1">
      <alignment vertical="center"/>
    </xf>
    <xf numFmtId="0" fontId="24" fillId="13" borderId="81" xfId="0" applyFont="1" applyFill="1" applyBorder="1"/>
    <xf numFmtId="0" fontId="24" fillId="13" borderId="82" xfId="0" applyFont="1" applyFill="1" applyBorder="1"/>
    <xf numFmtId="0" fontId="24" fillId="4" borderId="86" xfId="0" applyFont="1" applyFill="1" applyBorder="1"/>
    <xf numFmtId="0" fontId="24" fillId="4" borderId="87" xfId="0" applyFont="1" applyFill="1" applyBorder="1"/>
    <xf numFmtId="0" fontId="24" fillId="4" borderId="88" xfId="0" applyFont="1" applyFill="1" applyBorder="1"/>
    <xf numFmtId="0" fontId="24" fillId="12" borderId="83" xfId="0" applyFont="1" applyFill="1" applyBorder="1"/>
    <xf numFmtId="0" fontId="24" fillId="12" borderId="84" xfId="0" applyFont="1" applyFill="1" applyBorder="1" applyAlignment="1">
      <alignment horizontal="center"/>
    </xf>
    <xf numFmtId="0" fontId="24" fillId="12" borderId="85" xfId="0" applyFont="1" applyFill="1" applyBorder="1" applyAlignment="1">
      <alignment horizontal="center"/>
    </xf>
    <xf numFmtId="0" fontId="24" fillId="12" borderId="74" xfId="0" applyFont="1" applyFill="1" applyBorder="1"/>
    <xf numFmtId="0" fontId="24" fillId="12" borderId="75" xfId="0" applyFont="1" applyFill="1" applyBorder="1" applyAlignment="1">
      <alignment horizontal="center"/>
    </xf>
    <xf numFmtId="0" fontId="24" fillId="12" borderId="76" xfId="0" applyFont="1" applyFill="1" applyBorder="1" applyAlignment="1">
      <alignment horizontal="center"/>
    </xf>
    <xf numFmtId="0" fontId="24" fillId="12" borderId="77" xfId="0" applyFont="1" applyFill="1" applyBorder="1"/>
    <xf numFmtId="0" fontId="24" fillId="12" borderId="78" xfId="0" applyFont="1" applyFill="1" applyBorder="1" applyAlignment="1">
      <alignment horizontal="center"/>
    </xf>
    <xf numFmtId="0" fontId="24" fillId="12" borderId="79" xfId="0" applyFont="1" applyFill="1" applyBorder="1" applyAlignment="1">
      <alignment horizontal="center"/>
    </xf>
    <xf numFmtId="0" fontId="24" fillId="12" borderId="90" xfId="0" applyFont="1" applyFill="1" applyBorder="1" applyAlignment="1">
      <alignment horizontal="center"/>
    </xf>
    <xf numFmtId="0" fontId="24" fillId="13" borderId="87" xfId="0" applyFont="1" applyFill="1" applyBorder="1" applyAlignment="1">
      <alignment horizontal="center"/>
    </xf>
    <xf numFmtId="0" fontId="24" fillId="12" borderId="89" xfId="0" applyFont="1" applyFill="1" applyBorder="1" applyAlignment="1">
      <alignment horizontal="center"/>
    </xf>
    <xf numFmtId="0" fontId="24" fillId="13" borderId="92" xfId="0" applyFont="1" applyFill="1" applyBorder="1"/>
    <xf numFmtId="0" fontId="27" fillId="12" borderId="91" xfId="0" applyFont="1" applyFill="1" applyBorder="1" applyAlignment="1">
      <alignment horizontal="center"/>
    </xf>
    <xf numFmtId="0" fontId="24" fillId="13" borderId="93" xfId="0" applyFont="1" applyFill="1" applyBorder="1"/>
    <xf numFmtId="0" fontId="24" fillId="12" borderId="97" xfId="0" applyFont="1" applyFill="1" applyBorder="1" applyAlignment="1">
      <alignment horizontal="center"/>
    </xf>
    <xf numFmtId="0" fontId="24" fillId="13" borderId="94" xfId="0" applyFont="1" applyFill="1" applyBorder="1" applyAlignment="1">
      <alignment horizontal="center"/>
    </xf>
    <xf numFmtId="0" fontId="27" fillId="12" borderId="98" xfId="0" applyFont="1" applyFill="1" applyBorder="1" applyAlignment="1">
      <alignment horizontal="center"/>
    </xf>
    <xf numFmtId="0" fontId="24" fillId="13" borderId="17" xfId="0" applyFont="1" applyFill="1" applyBorder="1"/>
    <xf numFmtId="0" fontId="24" fillId="13" borderId="19" xfId="0" applyFont="1" applyFill="1" applyBorder="1"/>
    <xf numFmtId="0" fontId="26" fillId="12" borderId="101" xfId="0" applyFont="1" applyFill="1" applyBorder="1" applyAlignment="1">
      <alignment horizontal="center"/>
    </xf>
    <xf numFmtId="0" fontId="24" fillId="13" borderId="102" xfId="0" applyFont="1" applyFill="1" applyBorder="1"/>
    <xf numFmtId="0" fontId="24" fillId="12" borderId="105" xfId="0" applyFont="1" applyFill="1" applyBorder="1" applyAlignment="1">
      <alignment horizontal="center"/>
    </xf>
    <xf numFmtId="0" fontId="24" fillId="13" borderId="103" xfId="0" applyFont="1" applyFill="1" applyBorder="1" applyAlignment="1">
      <alignment horizontal="center"/>
    </xf>
    <xf numFmtId="0" fontId="27" fillId="12" borderId="106" xfId="0" applyFont="1" applyFill="1" applyBorder="1" applyAlignment="1">
      <alignment horizontal="center"/>
    </xf>
    <xf numFmtId="0" fontId="24" fillId="4" borderId="18" xfId="0" applyFont="1" applyFill="1" applyBorder="1"/>
    <xf numFmtId="0" fontId="24" fillId="13" borderId="18" xfId="0" applyFont="1" applyFill="1" applyBorder="1"/>
    <xf numFmtId="0" fontId="24" fillId="12" borderId="107" xfId="0" applyFont="1" applyFill="1" applyBorder="1"/>
    <xf numFmtId="0" fontId="24" fillId="4" borderId="103" xfId="0" applyFont="1" applyFill="1" applyBorder="1" applyAlignment="1">
      <alignment horizontal="center"/>
    </xf>
    <xf numFmtId="0" fontId="24" fillId="4" borderId="87" xfId="0" applyFont="1" applyFill="1" applyBorder="1" applyAlignment="1">
      <alignment horizontal="center"/>
    </xf>
    <xf numFmtId="0" fontId="24" fillId="4" borderId="94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3" fillId="12" borderId="15" xfId="0" applyFont="1" applyFill="1" applyBorder="1" applyAlignment="1">
      <alignment vertical="center"/>
    </xf>
    <xf numFmtId="0" fontId="24" fillId="12" borderId="109" xfId="0" applyFont="1" applyFill="1" applyBorder="1" applyAlignment="1">
      <alignment horizontal="center"/>
    </xf>
    <xf numFmtId="0" fontId="24" fillId="12" borderId="110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12" borderId="18" xfId="0" applyFont="1" applyFill="1" applyBorder="1"/>
    <xf numFmtId="0" fontId="24" fillId="12" borderId="103" xfId="0" applyFont="1" applyFill="1" applyBorder="1" applyAlignment="1">
      <alignment horizontal="center"/>
    </xf>
    <xf numFmtId="0" fontId="24" fillId="12" borderId="87" xfId="0" applyFont="1" applyFill="1" applyBorder="1" applyAlignment="1">
      <alignment horizontal="center"/>
    </xf>
    <xf numFmtId="0" fontId="24" fillId="12" borderId="94" xfId="0" applyFont="1" applyFill="1" applyBorder="1" applyAlignment="1">
      <alignment horizontal="center"/>
    </xf>
    <xf numFmtId="0" fontId="24" fillId="12" borderId="108" xfId="0" applyFont="1" applyFill="1" applyBorder="1" applyAlignment="1">
      <alignment vertical="center" shrinkToFit="1"/>
    </xf>
    <xf numFmtId="0" fontId="24" fillId="12" borderId="20" xfId="0" applyFont="1" applyFill="1" applyBorder="1" applyAlignment="1">
      <alignment vertical="center" shrinkToFit="1"/>
    </xf>
    <xf numFmtId="0" fontId="24" fillId="13" borderId="84" xfId="0" applyFont="1" applyFill="1" applyBorder="1" applyAlignment="1">
      <alignment horizontal="center"/>
    </xf>
    <xf numFmtId="0" fontId="24" fillId="13" borderId="99" xfId="0" applyFont="1" applyFill="1" applyBorder="1" applyAlignment="1">
      <alignment horizontal="center"/>
    </xf>
    <xf numFmtId="0" fontId="24" fillId="13" borderId="114" xfId="0" applyFont="1" applyFill="1" applyBorder="1" applyAlignment="1">
      <alignment horizontal="center"/>
    </xf>
    <xf numFmtId="0" fontId="23" fillId="12" borderId="111" xfId="0" applyFont="1" applyFill="1" applyBorder="1" applyAlignment="1">
      <alignment horizontal="center"/>
    </xf>
    <xf numFmtId="0" fontId="23" fillId="12" borderId="112" xfId="0" applyFont="1" applyFill="1" applyBorder="1" applyAlignment="1">
      <alignment horizontal="center"/>
    </xf>
    <xf numFmtId="0" fontId="23" fillId="12" borderId="113" xfId="0" applyFont="1" applyFill="1" applyBorder="1" applyAlignment="1">
      <alignment horizontal="center"/>
    </xf>
    <xf numFmtId="0" fontId="23" fillId="12" borderId="104" xfId="0" applyFont="1" applyFill="1" applyBorder="1" applyAlignment="1">
      <alignment horizontal="center"/>
    </xf>
    <xf numFmtId="0" fontId="23" fillId="12" borderId="84" xfId="0" applyFont="1" applyFill="1" applyBorder="1" applyAlignment="1">
      <alignment horizontal="center"/>
    </xf>
    <xf numFmtId="0" fontId="23" fillId="12" borderId="95" xfId="0" applyFont="1" applyFill="1" applyBorder="1" applyAlignment="1">
      <alignment horizontal="center"/>
    </xf>
    <xf numFmtId="0" fontId="24" fillId="12" borderId="108" xfId="0" applyFont="1" applyFill="1" applyBorder="1" applyAlignment="1"/>
    <xf numFmtId="0" fontId="24" fillId="12" borderId="23" xfId="0" applyFont="1" applyFill="1" applyBorder="1" applyAlignment="1"/>
    <xf numFmtId="0" fontId="25" fillId="0" borderId="74" xfId="0" applyFont="1" applyBorder="1"/>
    <xf numFmtId="0" fontId="25" fillId="0" borderId="77" xfId="0" applyFont="1" applyBorder="1"/>
    <xf numFmtId="0" fontId="25" fillId="0" borderId="96" xfId="0" applyFont="1" applyBorder="1"/>
    <xf numFmtId="0" fontId="25" fillId="0" borderId="115" xfId="0" applyFont="1" applyBorder="1"/>
    <xf numFmtId="0" fontId="25" fillId="13" borderId="74" xfId="0" applyFont="1" applyFill="1" applyBorder="1"/>
    <xf numFmtId="0" fontId="25" fillId="13" borderId="75" xfId="0" applyFont="1" applyFill="1" applyBorder="1"/>
    <xf numFmtId="0" fontId="25" fillId="13" borderId="96" xfId="0" applyFont="1" applyFill="1" applyBorder="1"/>
    <xf numFmtId="0" fontId="25" fillId="13" borderId="86" xfId="0" applyFont="1" applyFill="1" applyBorder="1"/>
    <xf numFmtId="0" fontId="25" fillId="13" borderId="87" xfId="0" applyFont="1" applyFill="1" applyBorder="1"/>
    <xf numFmtId="0" fontId="25" fillId="13" borderId="94" xfId="0" applyFont="1" applyFill="1" applyBorder="1"/>
    <xf numFmtId="0" fontId="25" fillId="13" borderId="88" xfId="0" applyFont="1" applyFill="1" applyBorder="1"/>
    <xf numFmtId="0" fontId="4" fillId="0" borderId="80" xfId="0" applyFont="1" applyBorder="1"/>
    <xf numFmtId="0" fontId="25" fillId="13" borderId="81" xfId="0" applyFont="1" applyFill="1" applyBorder="1"/>
    <xf numFmtId="0" fontId="25" fillId="13" borderId="82" xfId="0" applyFont="1" applyFill="1" applyBorder="1"/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169" fontId="25" fillId="0" borderId="75" xfId="0" applyNumberFormat="1" applyFont="1" applyBorder="1"/>
    <xf numFmtId="169" fontId="25" fillId="0" borderId="78" xfId="0" applyNumberFormat="1" applyFont="1" applyBorder="1"/>
    <xf numFmtId="170" fontId="25" fillId="0" borderId="75" xfId="0" applyNumberFormat="1" applyFont="1" applyBorder="1"/>
    <xf numFmtId="170" fontId="25" fillId="0" borderId="78" xfId="0" applyNumberFormat="1" applyFont="1" applyBorder="1"/>
    <xf numFmtId="170" fontId="25" fillId="0" borderId="76" xfId="0" applyNumberFormat="1" applyFont="1" applyBorder="1"/>
    <xf numFmtId="170" fontId="25" fillId="0" borderId="79" xfId="0" applyNumberFormat="1" applyFont="1" applyBorder="1"/>
    <xf numFmtId="0" fontId="6" fillId="6" borderId="5" xfId="0" applyFont="1" applyFill="1" applyBorder="1" applyAlignment="1">
      <alignment vertical="center"/>
    </xf>
    <xf numFmtId="0" fontId="22" fillId="14" borderId="5" xfId="0" applyFont="1" applyFill="1" applyBorder="1"/>
    <xf numFmtId="0" fontId="25" fillId="4" borderId="81" xfId="0" applyFont="1" applyFill="1" applyBorder="1"/>
    <xf numFmtId="0" fontId="25" fillId="4" borderId="116" xfId="0" applyFont="1" applyFill="1" applyBorder="1"/>
    <xf numFmtId="171" fontId="2" fillId="0" borderId="0" xfId="0" applyNumberFormat="1" applyFont="1"/>
    <xf numFmtId="170" fontId="2" fillId="0" borderId="0" xfId="0" applyNumberFormat="1" applyFont="1"/>
    <xf numFmtId="170" fontId="1" fillId="0" borderId="0" xfId="0" applyNumberFormat="1" applyFont="1"/>
    <xf numFmtId="0" fontId="1" fillId="0" borderId="0" xfId="0" applyFont="1"/>
    <xf numFmtId="0" fontId="2" fillId="15" borderId="0" xfId="0" applyNumberFormat="1" applyFont="1" applyFill="1"/>
    <xf numFmtId="0" fontId="2" fillId="3" borderId="0" xfId="0" applyNumberFormat="1" applyFont="1" applyFill="1"/>
    <xf numFmtId="172" fontId="2" fillId="0" borderId="0" xfId="0" applyNumberFormat="1" applyFont="1"/>
    <xf numFmtId="14" fontId="10" fillId="0" borderId="0" xfId="0" applyNumberFormat="1" applyFont="1" applyAlignment="1">
      <alignment horizontal="center" vertical="center"/>
    </xf>
    <xf numFmtId="170" fontId="1" fillId="0" borderId="34" xfId="0" applyNumberFormat="1" applyFont="1" applyBorder="1"/>
    <xf numFmtId="173" fontId="10" fillId="0" borderId="0" xfId="0" applyNumberFormat="1" applyFont="1"/>
    <xf numFmtId="14" fontId="2" fillId="0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Résumé!$D$4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Résumé!$A$5:$B$18</c:f>
              <c:multiLvlStrCache>
                <c:ptCount val="14"/>
                <c:lvl>
                  <c:pt idx="0">
                    <c:v>Rénumération Gérant</c:v>
                  </c:pt>
                  <c:pt idx="1">
                    <c:v>Produits d'entretien</c:v>
                  </c:pt>
                  <c:pt idx="2">
                    <c:v>Contrat d'entretien</c:v>
                  </c:pt>
                  <c:pt idx="3">
                    <c:v>Electricité des communs</c:v>
                  </c:pt>
                  <c:pt idx="4">
                    <c:v>Fourniture d'eau</c:v>
                  </c:pt>
                  <c:pt idx="5">
                    <c:v>Ascenseur - Utilisation</c:v>
                  </c:pt>
                  <c:pt idx="6">
                    <c:v>Petits travaux</c:v>
                  </c:pt>
                  <c:pt idx="7">
                    <c:v>Frais divers</c:v>
                  </c:pt>
                  <c:pt idx="8">
                    <c:v>Chauffage - Entretien</c:v>
                  </c:pt>
                  <c:pt idx="9">
                    <c:v>Fourniture de mazout</c:v>
                  </c:pt>
                  <c:pt idx="10">
                    <c:v>Frais privatifs propriétaires</c:v>
                  </c:pt>
                  <c:pt idx="11">
                    <c:v>Frais de gestion</c:v>
                  </c:pt>
                  <c:pt idx="12">
                    <c:v>Assurances</c:v>
                  </c:pt>
                  <c:pt idx="13">
                    <c:v>Gros travaux</c:v>
                  </c:pt>
                </c:lvl>
                <c:lvl>
                  <c:pt idx="0">
                    <c:v>1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9</c:v>
                  </c:pt>
                  <c:pt idx="6">
                    <c:v>11</c:v>
                  </c:pt>
                  <c:pt idx="7">
                    <c:v>12</c:v>
                  </c:pt>
                  <c:pt idx="8">
                    <c:v>14</c:v>
                  </c:pt>
                  <c:pt idx="9">
                    <c:v>15</c:v>
                  </c:pt>
                  <c:pt idx="10">
                    <c:v>30</c:v>
                  </c:pt>
                  <c:pt idx="11">
                    <c:v>31</c:v>
                  </c:pt>
                  <c:pt idx="12">
                    <c:v>32</c:v>
                  </c:pt>
                  <c:pt idx="13">
                    <c:v>34</c:v>
                  </c:pt>
                </c:lvl>
              </c:multiLvlStrCache>
            </c:multiLvlStrRef>
          </c:cat>
          <c:val>
            <c:numRef>
              <c:f>Résumé!$D$5:$D$18</c:f>
              <c:numCache>
                <c:formatCode>"€"#,##0.00_);[Red]\("€"#,##0.00\)</c:formatCode>
                <c:ptCount val="14"/>
                <c:pt idx="0">
                  <c:v>1440</c:v>
                </c:pt>
                <c:pt idx="1">
                  <c:v>0</c:v>
                </c:pt>
                <c:pt idx="2">
                  <c:v>0</c:v>
                </c:pt>
                <c:pt idx="3">
                  <c:v>256.52</c:v>
                </c:pt>
                <c:pt idx="4">
                  <c:v>0</c:v>
                </c:pt>
                <c:pt idx="5">
                  <c:v>1097.2461000000001</c:v>
                </c:pt>
                <c:pt idx="6">
                  <c:v>1416.4991999999997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97.1</c:v>
                </c:pt>
                <c:pt idx="12">
                  <c:v>1060.7102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6676632"/>
        <c:axId val="352056856"/>
        <c:axId val="0"/>
      </c:bar3DChart>
      <c:catAx>
        <c:axId val="356676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2056856"/>
        <c:crosses val="autoZero"/>
        <c:auto val="1"/>
        <c:lblAlgn val="ctr"/>
        <c:lblOffset val="100"/>
        <c:noMultiLvlLbl val="0"/>
      </c:catAx>
      <c:valAx>
        <c:axId val="352056856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356676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Résumé!$D$5:$D$18</c:f>
              <c:numCache>
                <c:formatCode>"€"#,##0.00_);[Red]\("€"#,##0.00\)</c:formatCode>
                <c:ptCount val="14"/>
                <c:pt idx="0">
                  <c:v>1440</c:v>
                </c:pt>
                <c:pt idx="1">
                  <c:v>0</c:v>
                </c:pt>
                <c:pt idx="2">
                  <c:v>0</c:v>
                </c:pt>
                <c:pt idx="3">
                  <c:v>256.52</c:v>
                </c:pt>
                <c:pt idx="4">
                  <c:v>0</c:v>
                </c:pt>
                <c:pt idx="5">
                  <c:v>1097.2461000000001</c:v>
                </c:pt>
                <c:pt idx="6">
                  <c:v>1416.4991999999997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97.1</c:v>
                </c:pt>
                <c:pt idx="12">
                  <c:v>1060.7102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</xdr:row>
      <xdr:rowOff>190500</xdr:rowOff>
    </xdr:from>
    <xdr:to>
      <xdr:col>13</xdr:col>
      <xdr:colOff>0</xdr:colOff>
      <xdr:row>23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1076325</xdr:colOff>
      <xdr:row>25</xdr:row>
      <xdr:rowOff>0</xdr:rowOff>
    </xdr:from>
    <xdr:to>
      <xdr:col>10</xdr:col>
      <xdr:colOff>1076325</xdr:colOff>
      <xdr:row>42</xdr:row>
      <xdr:rowOff>171450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A1:I222"/>
  <sheetViews>
    <sheetView tabSelected="1" workbookViewId="0"/>
  </sheetViews>
  <sheetFormatPr baseColWidth="10" defaultRowHeight="15" x14ac:dyDescent="0.25"/>
  <cols>
    <col min="1" max="1" width="12.7109375" customWidth="1"/>
    <col min="2" max="2" width="25.7109375" customWidth="1"/>
    <col min="3" max="4" width="15.7109375" customWidth="1"/>
    <col min="5" max="5" width="13.140625" bestFit="1" customWidth="1"/>
    <col min="6" max="6" width="15.7109375" customWidth="1"/>
    <col min="7" max="7" width="12.7109375" customWidth="1"/>
    <col min="9" max="9" width="12" bestFit="1" customWidth="1"/>
  </cols>
  <sheetData>
    <row r="1" spans="1:9" ht="15.75" thickBot="1" x14ac:dyDescent="0.3"/>
    <row r="2" spans="1:9" ht="24.95" customHeight="1" thickTop="1" thickBot="1" x14ac:dyDescent="0.3">
      <c r="A2" s="11" t="s">
        <v>23</v>
      </c>
      <c r="B2" s="10" t="s">
        <v>71</v>
      </c>
      <c r="C2" s="14"/>
      <c r="D2" s="14"/>
      <c r="E2" s="14"/>
      <c r="F2" s="12" t="s">
        <v>20</v>
      </c>
      <c r="G2" s="13" t="s">
        <v>115</v>
      </c>
      <c r="I2" s="158" t="s">
        <v>137</v>
      </c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16</v>
      </c>
      <c r="G3" s="4" t="s">
        <v>19</v>
      </c>
    </row>
    <row r="4" spans="1:9" x14ac:dyDescent="0.25">
      <c r="A4" s="112" t="s">
        <v>2</v>
      </c>
      <c r="B4" s="111" t="s">
        <v>106</v>
      </c>
      <c r="C4" s="111" t="s">
        <v>15</v>
      </c>
      <c r="D4" s="121" t="str">
        <f>'R1 Rému Gérance'!B4</f>
        <v>*</v>
      </c>
      <c r="E4" s="122">
        <f>'R1 Rému Gérance'!C4</f>
        <v>41644</v>
      </c>
      <c r="F4" s="79">
        <f>'R1 Rému Gérance'!F4</f>
        <v>120</v>
      </c>
      <c r="G4" s="80">
        <f>'R1 Rému Gérance'!G4</f>
        <v>41644</v>
      </c>
    </row>
    <row r="5" spans="1:9" x14ac:dyDescent="0.25">
      <c r="A5" s="112" t="s">
        <v>3</v>
      </c>
      <c r="B5" s="111" t="s">
        <v>106</v>
      </c>
      <c r="C5" s="111" t="s">
        <v>15</v>
      </c>
      <c r="D5" s="121" t="str">
        <f>'R1 Rému Gérance'!B5</f>
        <v>*</v>
      </c>
      <c r="E5" s="122">
        <f>'R1 Rému Gérance'!C5</f>
        <v>41675</v>
      </c>
      <c r="F5" s="79">
        <f>'R1 Rému Gérance'!F5</f>
        <v>120</v>
      </c>
      <c r="G5" s="80">
        <f>'R1 Rému Gérance'!G5</f>
        <v>41675</v>
      </c>
    </row>
    <row r="6" spans="1:9" x14ac:dyDescent="0.25">
      <c r="A6" s="112" t="s">
        <v>4</v>
      </c>
      <c r="B6" s="111" t="s">
        <v>106</v>
      </c>
      <c r="C6" s="111" t="s">
        <v>15</v>
      </c>
      <c r="D6" s="121" t="str">
        <f>'R1 Rému Gérance'!B6</f>
        <v>*</v>
      </c>
      <c r="E6" s="122">
        <f>'R1 Rému Gérance'!C6</f>
        <v>41703</v>
      </c>
      <c r="F6" s="79">
        <f>'R1 Rému Gérance'!F6</f>
        <v>120</v>
      </c>
      <c r="G6" s="80">
        <f>'R1 Rému Gérance'!G6</f>
        <v>41703</v>
      </c>
    </row>
    <row r="7" spans="1:9" x14ac:dyDescent="0.25">
      <c r="A7" s="112" t="s">
        <v>5</v>
      </c>
      <c r="B7" s="111" t="s">
        <v>106</v>
      </c>
      <c r="C7" s="111" t="s">
        <v>15</v>
      </c>
      <c r="D7" s="121" t="str">
        <f>'R1 Rému Gérance'!B7</f>
        <v>*</v>
      </c>
      <c r="E7" s="122">
        <f>'R1 Rému Gérance'!C7</f>
        <v>41734</v>
      </c>
      <c r="F7" s="79">
        <f>'R1 Rému Gérance'!F7</f>
        <v>120</v>
      </c>
      <c r="G7" s="80">
        <f>'R1 Rému Gérance'!G7</f>
        <v>41734</v>
      </c>
    </row>
    <row r="8" spans="1:9" x14ac:dyDescent="0.25">
      <c r="A8" s="112" t="s">
        <v>6</v>
      </c>
      <c r="B8" s="111" t="s">
        <v>106</v>
      </c>
      <c r="C8" s="111" t="s">
        <v>15</v>
      </c>
      <c r="D8" s="121" t="str">
        <f>'R1 Rému Gérance'!B8</f>
        <v>*</v>
      </c>
      <c r="E8" s="122">
        <f>'R1 Rému Gérance'!C8</f>
        <v>41764</v>
      </c>
      <c r="F8" s="79">
        <f>'R1 Rému Gérance'!F8</f>
        <v>120</v>
      </c>
      <c r="G8" s="80">
        <f>'R1 Rému Gérance'!G8</f>
        <v>41764</v>
      </c>
    </row>
    <row r="9" spans="1:9" x14ac:dyDescent="0.25">
      <c r="A9" s="112" t="s">
        <v>7</v>
      </c>
      <c r="B9" s="111" t="s">
        <v>106</v>
      </c>
      <c r="C9" s="111" t="s">
        <v>15</v>
      </c>
      <c r="D9" s="121" t="str">
        <f>'R1 Rému Gérance'!B9</f>
        <v>*</v>
      </c>
      <c r="E9" s="122">
        <f>'R1 Rému Gérance'!C9</f>
        <v>41795</v>
      </c>
      <c r="F9" s="79">
        <f>'R1 Rému Gérance'!F9</f>
        <v>120</v>
      </c>
      <c r="G9" s="80">
        <f>'R1 Rému Gérance'!G9</f>
        <v>41795</v>
      </c>
    </row>
    <row r="10" spans="1:9" x14ac:dyDescent="0.25">
      <c r="A10" s="112" t="s">
        <v>8</v>
      </c>
      <c r="B10" s="111" t="s">
        <v>106</v>
      </c>
      <c r="C10" s="111" t="s">
        <v>15</v>
      </c>
      <c r="D10" s="121" t="str">
        <f>'R1 Rému Gérance'!B10</f>
        <v>*</v>
      </c>
      <c r="E10" s="122">
        <f>'R1 Rému Gérance'!C10</f>
        <v>41825</v>
      </c>
      <c r="F10" s="79">
        <f>'R1 Rému Gérance'!F10</f>
        <v>120</v>
      </c>
      <c r="G10" s="80">
        <f>'R1 Rému Gérance'!G10</f>
        <v>41825</v>
      </c>
    </row>
    <row r="11" spans="1:9" x14ac:dyDescent="0.25">
      <c r="A11" s="112" t="s">
        <v>9</v>
      </c>
      <c r="B11" s="111" t="s">
        <v>106</v>
      </c>
      <c r="C11" s="111" t="s">
        <v>15</v>
      </c>
      <c r="D11" s="121" t="str">
        <f>'R1 Rému Gérance'!B11</f>
        <v>*</v>
      </c>
      <c r="E11" s="122">
        <f>'R1 Rému Gérance'!C11</f>
        <v>41856</v>
      </c>
      <c r="F11" s="79">
        <f>'R1 Rému Gérance'!F11</f>
        <v>120</v>
      </c>
      <c r="G11" s="80">
        <f>'R1 Rému Gérance'!G11</f>
        <v>41856</v>
      </c>
    </row>
    <row r="12" spans="1:9" x14ac:dyDescent="0.25">
      <c r="A12" s="112" t="s">
        <v>10</v>
      </c>
      <c r="B12" s="111" t="s">
        <v>106</v>
      </c>
      <c r="C12" s="111" t="s">
        <v>15</v>
      </c>
      <c r="D12" s="121" t="str">
        <f>'R1 Rému Gérance'!B12</f>
        <v>*</v>
      </c>
      <c r="E12" s="122">
        <f>'R1 Rému Gérance'!C12</f>
        <v>41887</v>
      </c>
      <c r="F12" s="79">
        <f>'R1 Rému Gérance'!F12</f>
        <v>120</v>
      </c>
      <c r="G12" s="80">
        <f>'R1 Rému Gérance'!G12</f>
        <v>41887</v>
      </c>
    </row>
    <row r="13" spans="1:9" x14ac:dyDescent="0.25">
      <c r="A13" s="112" t="s">
        <v>11</v>
      </c>
      <c r="B13" s="111" t="s">
        <v>106</v>
      </c>
      <c r="C13" s="111" t="s">
        <v>15</v>
      </c>
      <c r="D13" s="121" t="str">
        <f>'R1 Rému Gérance'!B13</f>
        <v>*</v>
      </c>
      <c r="E13" s="122">
        <f>'R1 Rému Gérance'!C13</f>
        <v>41917</v>
      </c>
      <c r="F13" s="79">
        <f>'R1 Rému Gérance'!F13</f>
        <v>120</v>
      </c>
      <c r="G13" s="80">
        <f>'R1 Rému Gérance'!G13</f>
        <v>41917</v>
      </c>
    </row>
    <row r="14" spans="1:9" x14ac:dyDescent="0.25">
      <c r="A14" s="112" t="s">
        <v>12</v>
      </c>
      <c r="B14" s="111" t="s">
        <v>106</v>
      </c>
      <c r="C14" s="111" t="s">
        <v>15</v>
      </c>
      <c r="D14" s="121" t="str">
        <f>'R1 Rému Gérance'!B14</f>
        <v>*</v>
      </c>
      <c r="E14" s="122">
        <f>'R1 Rému Gérance'!C14</f>
        <v>41948</v>
      </c>
      <c r="F14" s="79">
        <f>'R1 Rému Gérance'!F14</f>
        <v>120</v>
      </c>
      <c r="G14" s="80">
        <f>'R1 Rému Gérance'!G14</f>
        <v>41948</v>
      </c>
    </row>
    <row r="15" spans="1:9" ht="15.75" thickBot="1" x14ac:dyDescent="0.3">
      <c r="A15" s="112" t="s">
        <v>13</v>
      </c>
      <c r="B15" s="111" t="s">
        <v>106</v>
      </c>
      <c r="C15" s="111" t="s">
        <v>15</v>
      </c>
      <c r="D15" s="121" t="str">
        <f>'R1 Rému Gérance'!B15</f>
        <v>*</v>
      </c>
      <c r="E15" s="122">
        <f>'R1 Rému Gérance'!C15</f>
        <v>41978</v>
      </c>
      <c r="F15" s="79">
        <f>'R1 Rému Gérance'!F15</f>
        <v>120</v>
      </c>
      <c r="G15" s="80">
        <f>'R1 Rému Gérance'!G15</f>
        <v>41978</v>
      </c>
    </row>
    <row r="16" spans="1:9" ht="15.75" thickBot="1" x14ac:dyDescent="0.3">
      <c r="A16" s="7"/>
      <c r="B16" s="8"/>
      <c r="C16" s="8"/>
      <c r="D16" s="8"/>
      <c r="E16" s="41" t="s">
        <v>22</v>
      </c>
      <c r="F16" s="42">
        <f>SUM(F4:F15)</f>
        <v>1440</v>
      </c>
      <c r="G16" s="9"/>
    </row>
    <row r="17" spans="1:7" ht="16.5" thickTop="1" thickBot="1" x14ac:dyDescent="0.3"/>
    <row r="18" spans="1:7" ht="20.25" thickTop="1" thickBot="1" x14ac:dyDescent="0.3">
      <c r="A18" s="11" t="s">
        <v>24</v>
      </c>
      <c r="B18" s="10" t="s">
        <v>18</v>
      </c>
      <c r="C18" s="14"/>
      <c r="D18" s="14"/>
      <c r="E18" s="14"/>
      <c r="F18" s="12" t="s">
        <v>20</v>
      </c>
      <c r="G18" s="13" t="s">
        <v>115</v>
      </c>
    </row>
    <row r="19" spans="1:7" ht="15.75" thickBot="1" x14ac:dyDescent="0.3">
      <c r="A19" s="2" t="s">
        <v>1</v>
      </c>
      <c r="B19" s="3" t="s">
        <v>21</v>
      </c>
      <c r="C19" s="3" t="s">
        <v>14</v>
      </c>
      <c r="D19" s="3" t="s">
        <v>17</v>
      </c>
      <c r="E19" s="3" t="s">
        <v>0</v>
      </c>
      <c r="F19" s="3" t="s">
        <v>16</v>
      </c>
      <c r="G19" s="4" t="s">
        <v>19</v>
      </c>
    </row>
    <row r="20" spans="1:7" x14ac:dyDescent="0.25">
      <c r="A20" s="112" t="s">
        <v>2</v>
      </c>
      <c r="B20" s="111"/>
      <c r="C20" s="111" t="s">
        <v>93</v>
      </c>
      <c r="D20" s="121"/>
      <c r="E20" s="122">
        <v>40909</v>
      </c>
      <c r="F20" s="79">
        <f>'R3 Produits Entretien'!F4</f>
        <v>0</v>
      </c>
      <c r="G20" s="80"/>
    </row>
    <row r="21" spans="1:7" x14ac:dyDescent="0.25">
      <c r="A21" s="112" t="s">
        <v>3</v>
      </c>
      <c r="B21" s="111"/>
      <c r="C21" s="111" t="s">
        <v>93</v>
      </c>
      <c r="D21" s="121"/>
      <c r="E21" s="122">
        <v>40940</v>
      </c>
      <c r="F21" s="79">
        <f>'R3 Produits Entretien'!F5</f>
        <v>0</v>
      </c>
      <c r="G21" s="80"/>
    </row>
    <row r="22" spans="1:7" x14ac:dyDescent="0.25">
      <c r="A22" s="112" t="s">
        <v>4</v>
      </c>
      <c r="B22" s="111"/>
      <c r="C22" s="111" t="s">
        <v>93</v>
      </c>
      <c r="D22" s="121"/>
      <c r="E22" s="122">
        <v>40969</v>
      </c>
      <c r="F22" s="79">
        <f>'R3 Produits Entretien'!F6</f>
        <v>0</v>
      </c>
      <c r="G22" s="80"/>
    </row>
    <row r="23" spans="1:7" x14ac:dyDescent="0.25">
      <c r="A23" s="112" t="s">
        <v>5</v>
      </c>
      <c r="B23" s="111"/>
      <c r="C23" s="111" t="s">
        <v>93</v>
      </c>
      <c r="D23" s="121"/>
      <c r="E23" s="122">
        <v>41000</v>
      </c>
      <c r="F23" s="79">
        <f>'R3 Produits Entretien'!F7</f>
        <v>0</v>
      </c>
      <c r="G23" s="80"/>
    </row>
    <row r="24" spans="1:7" x14ac:dyDescent="0.25">
      <c r="A24" s="112" t="s">
        <v>6</v>
      </c>
      <c r="B24" s="111"/>
      <c r="C24" s="111" t="s">
        <v>93</v>
      </c>
      <c r="D24" s="121"/>
      <c r="E24" s="122">
        <v>41030</v>
      </c>
      <c r="F24" s="79">
        <f>'R3 Produits Entretien'!F8</f>
        <v>0</v>
      </c>
      <c r="G24" s="80"/>
    </row>
    <row r="25" spans="1:7" x14ac:dyDescent="0.25">
      <c r="A25" s="112" t="s">
        <v>7</v>
      </c>
      <c r="B25" s="111"/>
      <c r="C25" s="111" t="s">
        <v>93</v>
      </c>
      <c r="D25" s="121"/>
      <c r="E25" s="122">
        <v>41061</v>
      </c>
      <c r="F25" s="79">
        <f>'R3 Produits Entretien'!F9</f>
        <v>0</v>
      </c>
      <c r="G25" s="80"/>
    </row>
    <row r="26" spans="1:7" x14ac:dyDescent="0.25">
      <c r="A26" s="112" t="s">
        <v>8</v>
      </c>
      <c r="B26" s="111"/>
      <c r="C26" s="111" t="s">
        <v>93</v>
      </c>
      <c r="D26" s="121"/>
      <c r="E26" s="122">
        <v>41091</v>
      </c>
      <c r="F26" s="79">
        <f>'R3 Produits Entretien'!F10</f>
        <v>0</v>
      </c>
      <c r="G26" s="80"/>
    </row>
    <row r="27" spans="1:7" x14ac:dyDescent="0.25">
      <c r="A27" s="112" t="s">
        <v>9</v>
      </c>
      <c r="B27" s="111"/>
      <c r="C27" s="111" t="s">
        <v>93</v>
      </c>
      <c r="D27" s="121"/>
      <c r="E27" s="122">
        <v>41122</v>
      </c>
      <c r="F27" s="79">
        <f>'R3 Produits Entretien'!F11</f>
        <v>0</v>
      </c>
      <c r="G27" s="80"/>
    </row>
    <row r="28" spans="1:7" x14ac:dyDescent="0.25">
      <c r="A28" s="112" t="s">
        <v>10</v>
      </c>
      <c r="B28" s="111"/>
      <c r="C28" s="111" t="s">
        <v>93</v>
      </c>
      <c r="D28" s="121"/>
      <c r="E28" s="122">
        <v>41153</v>
      </c>
      <c r="F28" s="79">
        <f>'R3 Produits Entretien'!F12</f>
        <v>0</v>
      </c>
      <c r="G28" s="80"/>
    </row>
    <row r="29" spans="1:7" x14ac:dyDescent="0.25">
      <c r="A29" s="112" t="s">
        <v>11</v>
      </c>
      <c r="B29" s="111"/>
      <c r="C29" s="111" t="s">
        <v>93</v>
      </c>
      <c r="D29" s="121"/>
      <c r="E29" s="122">
        <v>41183</v>
      </c>
      <c r="F29" s="79">
        <f>'R3 Produits Entretien'!F13</f>
        <v>0</v>
      </c>
      <c r="G29" s="80"/>
    </row>
    <row r="30" spans="1:7" x14ac:dyDescent="0.25">
      <c r="A30" s="112" t="s">
        <v>12</v>
      </c>
      <c r="B30" s="111"/>
      <c r="C30" s="111" t="s">
        <v>93</v>
      </c>
      <c r="D30" s="121"/>
      <c r="E30" s="122">
        <v>41214</v>
      </c>
      <c r="F30" s="79">
        <f>'R3 Produits Entretien'!F14</f>
        <v>0</v>
      </c>
      <c r="G30" s="80"/>
    </row>
    <row r="31" spans="1:7" ht="15.75" thickBot="1" x14ac:dyDescent="0.3">
      <c r="A31" s="112" t="s">
        <v>13</v>
      </c>
      <c r="B31" s="111"/>
      <c r="C31" s="111" t="s">
        <v>93</v>
      </c>
      <c r="D31" s="121"/>
      <c r="E31" s="122">
        <v>41244</v>
      </c>
      <c r="F31" s="79">
        <f>'R3 Produits Entretien'!F15</f>
        <v>0</v>
      </c>
      <c r="G31" s="80"/>
    </row>
    <row r="32" spans="1:7" ht="15.75" thickBot="1" x14ac:dyDescent="0.3">
      <c r="A32" s="7"/>
      <c r="B32" s="8"/>
      <c r="C32" s="8"/>
      <c r="D32" s="8"/>
      <c r="E32" s="41" t="s">
        <v>22</v>
      </c>
      <c r="F32" s="42">
        <f>SUM(F20:F31)</f>
        <v>0</v>
      </c>
      <c r="G32" s="9"/>
    </row>
    <row r="33" spans="1:7" ht="16.5" thickTop="1" thickBot="1" x14ac:dyDescent="0.3"/>
    <row r="34" spans="1:7" ht="20.25" thickTop="1" thickBot="1" x14ac:dyDescent="0.3">
      <c r="A34" s="11" t="s">
        <v>25</v>
      </c>
      <c r="B34" s="10" t="s">
        <v>26</v>
      </c>
      <c r="C34" s="14"/>
      <c r="D34" s="14"/>
      <c r="E34" s="14"/>
      <c r="F34" s="12" t="s">
        <v>20</v>
      </c>
      <c r="G34" s="13" t="s">
        <v>136</v>
      </c>
    </row>
    <row r="35" spans="1:7" ht="15.75" thickBot="1" x14ac:dyDescent="0.3">
      <c r="A35" s="2" t="s">
        <v>1</v>
      </c>
      <c r="B35" s="3" t="s">
        <v>21</v>
      </c>
      <c r="C35" s="3" t="s">
        <v>14</v>
      </c>
      <c r="D35" s="3" t="s">
        <v>17</v>
      </c>
      <c r="E35" s="3" t="s">
        <v>0</v>
      </c>
      <c r="F35" s="3" t="s">
        <v>16</v>
      </c>
      <c r="G35" s="4" t="s">
        <v>19</v>
      </c>
    </row>
    <row r="36" spans="1:7" x14ac:dyDescent="0.25">
      <c r="A36" s="112" t="s">
        <v>2</v>
      </c>
      <c r="B36" s="111"/>
      <c r="C36" s="111" t="s">
        <v>15</v>
      </c>
      <c r="D36" s="121"/>
      <c r="E36" s="122">
        <v>40909</v>
      </c>
      <c r="F36" s="79">
        <f>'R4 Contrat d''entretien'!F4</f>
        <v>0</v>
      </c>
      <c r="G36" s="80"/>
    </row>
    <row r="37" spans="1:7" x14ac:dyDescent="0.25">
      <c r="A37" s="112" t="s">
        <v>3</v>
      </c>
      <c r="B37" s="111"/>
      <c r="C37" s="111" t="s">
        <v>15</v>
      </c>
      <c r="D37" s="121"/>
      <c r="E37" s="122">
        <v>40940</v>
      </c>
      <c r="F37" s="79">
        <f>'R4 Contrat d''entretien'!F5</f>
        <v>0</v>
      </c>
      <c r="G37" s="80"/>
    </row>
    <row r="38" spans="1:7" x14ac:dyDescent="0.25">
      <c r="A38" s="112" t="s">
        <v>4</v>
      </c>
      <c r="B38" s="111"/>
      <c r="C38" s="111" t="s">
        <v>15</v>
      </c>
      <c r="D38" s="121"/>
      <c r="E38" s="122">
        <v>40969</v>
      </c>
      <c r="F38" s="79">
        <f>'R4 Contrat d''entretien'!F6</f>
        <v>0</v>
      </c>
      <c r="G38" s="80"/>
    </row>
    <row r="39" spans="1:7" x14ac:dyDescent="0.25">
      <c r="A39" s="112" t="s">
        <v>5</v>
      </c>
      <c r="B39" s="111"/>
      <c r="C39" s="111" t="s">
        <v>15</v>
      </c>
      <c r="D39" s="121"/>
      <c r="E39" s="122">
        <v>41000</v>
      </c>
      <c r="F39" s="79">
        <f>'R4 Contrat d''entretien'!F7</f>
        <v>0</v>
      </c>
      <c r="G39" s="80"/>
    </row>
    <row r="40" spans="1:7" x14ac:dyDescent="0.25">
      <c r="A40" s="112" t="s">
        <v>6</v>
      </c>
      <c r="B40" s="111"/>
      <c r="C40" s="111" t="s">
        <v>15</v>
      </c>
      <c r="D40" s="121"/>
      <c r="E40" s="122">
        <v>41030</v>
      </c>
      <c r="F40" s="79">
        <f>'R4 Contrat d''entretien'!F8</f>
        <v>0</v>
      </c>
      <c r="G40" s="80"/>
    </row>
    <row r="41" spans="1:7" x14ac:dyDescent="0.25">
      <c r="A41" s="112" t="s">
        <v>7</v>
      </c>
      <c r="B41" s="111"/>
      <c r="C41" s="111" t="s">
        <v>15</v>
      </c>
      <c r="D41" s="121"/>
      <c r="E41" s="122">
        <v>41061</v>
      </c>
      <c r="F41" s="79">
        <f>'R4 Contrat d''entretien'!F9</f>
        <v>0</v>
      </c>
      <c r="G41" s="80"/>
    </row>
    <row r="42" spans="1:7" x14ac:dyDescent="0.25">
      <c r="A42" s="112" t="s">
        <v>8</v>
      </c>
      <c r="B42" s="111"/>
      <c r="C42" s="111" t="s">
        <v>15</v>
      </c>
      <c r="D42" s="121"/>
      <c r="E42" s="122">
        <v>41091</v>
      </c>
      <c r="F42" s="79">
        <f>'R4 Contrat d''entretien'!F10</f>
        <v>0</v>
      </c>
      <c r="G42" s="80"/>
    </row>
    <row r="43" spans="1:7" x14ac:dyDescent="0.25">
      <c r="A43" s="112" t="s">
        <v>9</v>
      </c>
      <c r="B43" s="111"/>
      <c r="C43" s="111" t="s">
        <v>15</v>
      </c>
      <c r="D43" s="121"/>
      <c r="E43" s="122">
        <v>41122</v>
      </c>
      <c r="F43" s="79">
        <f>'R4 Contrat d''entretien'!F11</f>
        <v>0</v>
      </c>
      <c r="G43" s="80"/>
    </row>
    <row r="44" spans="1:7" x14ac:dyDescent="0.25">
      <c r="A44" s="112" t="s">
        <v>10</v>
      </c>
      <c r="B44" s="111"/>
      <c r="C44" s="111" t="s">
        <v>15</v>
      </c>
      <c r="D44" s="121"/>
      <c r="E44" s="122">
        <v>41153</v>
      </c>
      <c r="F44" s="79">
        <f>'R4 Contrat d''entretien'!F12</f>
        <v>0</v>
      </c>
      <c r="G44" s="80"/>
    </row>
    <row r="45" spans="1:7" x14ac:dyDescent="0.25">
      <c r="A45" s="112" t="s">
        <v>11</v>
      </c>
      <c r="B45" s="111"/>
      <c r="C45" s="111" t="s">
        <v>15</v>
      </c>
      <c r="D45" s="121"/>
      <c r="E45" s="122">
        <v>41183</v>
      </c>
      <c r="F45" s="79">
        <f>'R4 Contrat d''entretien'!F13</f>
        <v>0</v>
      </c>
      <c r="G45" s="80"/>
    </row>
    <row r="46" spans="1:7" x14ac:dyDescent="0.25">
      <c r="A46" s="112" t="s">
        <v>12</v>
      </c>
      <c r="B46" s="111"/>
      <c r="C46" s="111" t="s">
        <v>15</v>
      </c>
      <c r="D46" s="121"/>
      <c r="E46" s="122">
        <v>41214</v>
      </c>
      <c r="F46" s="79">
        <f>'R4 Contrat d''entretien'!F14</f>
        <v>0</v>
      </c>
      <c r="G46" s="80"/>
    </row>
    <row r="47" spans="1:7" ht="15.75" thickBot="1" x14ac:dyDescent="0.3">
      <c r="A47" s="112" t="s">
        <v>13</v>
      </c>
      <c r="B47" s="111"/>
      <c r="C47" s="111" t="s">
        <v>15</v>
      </c>
      <c r="D47" s="121"/>
      <c r="E47" s="122">
        <v>41244</v>
      </c>
      <c r="F47" s="79">
        <f>'R4 Contrat d''entretien'!F15</f>
        <v>0</v>
      </c>
      <c r="G47" s="80"/>
    </row>
    <row r="48" spans="1:7" ht="15.75" thickBot="1" x14ac:dyDescent="0.3">
      <c r="A48" s="7"/>
      <c r="B48" s="8"/>
      <c r="C48" s="8"/>
      <c r="D48" s="8"/>
      <c r="E48" s="41" t="s">
        <v>22</v>
      </c>
      <c r="F48" s="42">
        <f>SUM(F36:F47)</f>
        <v>0</v>
      </c>
      <c r="G48" s="9"/>
    </row>
    <row r="49" spans="1:7" ht="16.5" thickTop="1" thickBot="1" x14ac:dyDescent="0.3"/>
    <row r="50" spans="1:7" ht="20.25" thickTop="1" thickBot="1" x14ac:dyDescent="0.3">
      <c r="A50" s="11" t="s">
        <v>27</v>
      </c>
      <c r="B50" s="10" t="s">
        <v>28</v>
      </c>
      <c r="C50" s="14"/>
      <c r="D50" s="14"/>
      <c r="E50" s="14"/>
      <c r="F50" s="12" t="s">
        <v>20</v>
      </c>
      <c r="G50" s="13" t="s">
        <v>77</v>
      </c>
    </row>
    <row r="51" spans="1:7" ht="15.75" thickBot="1" x14ac:dyDescent="0.3">
      <c r="A51" s="2" t="s">
        <v>1</v>
      </c>
      <c r="B51" s="3" t="s">
        <v>21</v>
      </c>
      <c r="C51" s="3" t="s">
        <v>14</v>
      </c>
      <c r="D51" s="3" t="s">
        <v>17</v>
      </c>
      <c r="E51" s="3" t="s">
        <v>0</v>
      </c>
      <c r="F51" s="3" t="s">
        <v>16</v>
      </c>
      <c r="G51" s="4" t="s">
        <v>19</v>
      </c>
    </row>
    <row r="52" spans="1:7" x14ac:dyDescent="0.25">
      <c r="A52" s="112" t="s">
        <v>2</v>
      </c>
      <c r="B52" s="111" t="s">
        <v>96</v>
      </c>
      <c r="C52" s="111" t="s">
        <v>93</v>
      </c>
      <c r="D52" s="121">
        <f>'R5 Electricité'!B4</f>
        <v>0</v>
      </c>
      <c r="E52" s="122">
        <f>'R5 Electricité'!C4</f>
        <v>0</v>
      </c>
      <c r="F52" s="79">
        <f>'R5 Electricité'!F4</f>
        <v>0</v>
      </c>
      <c r="G52" s="117" t="str">
        <f>'R5 Electricité'!G4</f>
        <v>O.P.</v>
      </c>
    </row>
    <row r="53" spans="1:7" x14ac:dyDescent="0.25">
      <c r="A53" s="112" t="s">
        <v>3</v>
      </c>
      <c r="B53" s="111" t="s">
        <v>96</v>
      </c>
      <c r="C53" s="111" t="s">
        <v>93</v>
      </c>
      <c r="D53" s="121">
        <f>'R5 Electricité'!B5</f>
        <v>0</v>
      </c>
      <c r="E53" s="122">
        <f>'R5 Electricité'!C5</f>
        <v>0</v>
      </c>
      <c r="F53" s="79">
        <f>'R5 Electricité'!F5</f>
        <v>0</v>
      </c>
      <c r="G53" s="117" t="str">
        <f>'R5 Electricité'!G5</f>
        <v>O.P.</v>
      </c>
    </row>
    <row r="54" spans="1:7" x14ac:dyDescent="0.25">
      <c r="A54" s="112" t="s">
        <v>4</v>
      </c>
      <c r="B54" s="111" t="s">
        <v>96</v>
      </c>
      <c r="C54" s="111" t="s">
        <v>93</v>
      </c>
      <c r="D54" s="121">
        <f>'R5 Electricité'!B6</f>
        <v>0</v>
      </c>
      <c r="E54" s="122">
        <f>'R5 Electricité'!C6</f>
        <v>41644</v>
      </c>
      <c r="F54" s="79">
        <f>'R5 Electricité'!F6</f>
        <v>256.52</v>
      </c>
      <c r="G54" s="117" t="str">
        <f>'R5 Electricité'!G6</f>
        <v>O.P.</v>
      </c>
    </row>
    <row r="55" spans="1:7" x14ac:dyDescent="0.25">
      <c r="A55" s="112" t="s">
        <v>5</v>
      </c>
      <c r="B55" s="111" t="s">
        <v>96</v>
      </c>
      <c r="C55" s="111" t="s">
        <v>93</v>
      </c>
      <c r="D55" s="121">
        <f>'R5 Electricité'!B7</f>
        <v>0</v>
      </c>
      <c r="E55" s="122">
        <f>'R5 Electricité'!C7</f>
        <v>0</v>
      </c>
      <c r="F55" s="79">
        <f>'R5 Electricité'!F7</f>
        <v>0</v>
      </c>
      <c r="G55" s="117" t="str">
        <f>'R5 Electricité'!G7</f>
        <v>O.P.</v>
      </c>
    </row>
    <row r="56" spans="1:7" x14ac:dyDescent="0.25">
      <c r="A56" s="112" t="s">
        <v>6</v>
      </c>
      <c r="B56" s="111" t="s">
        <v>96</v>
      </c>
      <c r="C56" s="111" t="s">
        <v>93</v>
      </c>
      <c r="D56" s="121">
        <f>'R5 Electricité'!B8</f>
        <v>0</v>
      </c>
      <c r="E56" s="122">
        <f>'R5 Electricité'!C8</f>
        <v>0</v>
      </c>
      <c r="F56" s="79">
        <f>'R5 Electricité'!F8</f>
        <v>0</v>
      </c>
      <c r="G56" s="117" t="str">
        <f>'R5 Electricité'!G8</f>
        <v>O.P.</v>
      </c>
    </row>
    <row r="57" spans="1:7" x14ac:dyDescent="0.25">
      <c r="A57" s="112" t="s">
        <v>7</v>
      </c>
      <c r="B57" s="111" t="s">
        <v>96</v>
      </c>
      <c r="C57" s="111" t="s">
        <v>93</v>
      </c>
      <c r="D57" s="121">
        <f>'R5 Electricité'!B9</f>
        <v>0</v>
      </c>
      <c r="E57" s="122">
        <f>'R5 Electricité'!C9</f>
        <v>0</v>
      </c>
      <c r="F57" s="79">
        <f>'R5 Electricité'!F9</f>
        <v>0</v>
      </c>
      <c r="G57" s="117" t="str">
        <f>'R5 Electricité'!G9</f>
        <v>O.P.</v>
      </c>
    </row>
    <row r="58" spans="1:7" x14ac:dyDescent="0.25">
      <c r="A58" s="112" t="s">
        <v>8</v>
      </c>
      <c r="B58" s="111" t="s">
        <v>96</v>
      </c>
      <c r="C58" s="111" t="s">
        <v>93</v>
      </c>
      <c r="D58" s="121">
        <f>'R5 Electricité'!B10</f>
        <v>0</v>
      </c>
      <c r="E58" s="122">
        <f>'R5 Electricité'!C10</f>
        <v>0</v>
      </c>
      <c r="F58" s="79">
        <f>'R5 Electricité'!F10</f>
        <v>0</v>
      </c>
      <c r="G58" s="117" t="str">
        <f>'R5 Electricité'!G10</f>
        <v>O.P.</v>
      </c>
    </row>
    <row r="59" spans="1:7" x14ac:dyDescent="0.25">
      <c r="A59" s="112" t="s">
        <v>9</v>
      </c>
      <c r="B59" s="111" t="s">
        <v>96</v>
      </c>
      <c r="C59" s="111" t="s">
        <v>93</v>
      </c>
      <c r="D59" s="121">
        <f>'R5 Electricité'!B11</f>
        <v>0</v>
      </c>
      <c r="E59" s="122">
        <f>'R5 Electricité'!C11</f>
        <v>0</v>
      </c>
      <c r="F59" s="79">
        <f>'R5 Electricité'!F11</f>
        <v>0</v>
      </c>
      <c r="G59" s="117" t="str">
        <f>'R5 Electricité'!G11</f>
        <v>O.P.</v>
      </c>
    </row>
    <row r="60" spans="1:7" x14ac:dyDescent="0.25">
      <c r="A60" s="112" t="s">
        <v>10</v>
      </c>
      <c r="B60" s="111" t="s">
        <v>96</v>
      </c>
      <c r="C60" s="111" t="s">
        <v>93</v>
      </c>
      <c r="D60" s="121">
        <f>'R5 Electricité'!B12</f>
        <v>0</v>
      </c>
      <c r="E60" s="122">
        <f>'R5 Electricité'!C12</f>
        <v>0</v>
      </c>
      <c r="F60" s="79">
        <f>'R5 Electricité'!F12</f>
        <v>0</v>
      </c>
      <c r="G60" s="117" t="str">
        <f>'R5 Electricité'!G12</f>
        <v>O.P.</v>
      </c>
    </row>
    <row r="61" spans="1:7" x14ac:dyDescent="0.25">
      <c r="A61" s="112" t="s">
        <v>11</v>
      </c>
      <c r="B61" s="111" t="s">
        <v>96</v>
      </c>
      <c r="C61" s="111" t="s">
        <v>93</v>
      </c>
      <c r="D61" s="121">
        <f>'R5 Electricité'!B13</f>
        <v>0</v>
      </c>
      <c r="E61" s="122">
        <f>'R5 Electricité'!C13</f>
        <v>0</v>
      </c>
      <c r="F61" s="79">
        <f>'R5 Electricité'!F13</f>
        <v>0</v>
      </c>
      <c r="G61" s="117" t="str">
        <f>'R5 Electricité'!G13</f>
        <v>O.P.</v>
      </c>
    </row>
    <row r="62" spans="1:7" x14ac:dyDescent="0.25">
      <c r="A62" s="112" t="s">
        <v>12</v>
      </c>
      <c r="B62" s="111" t="s">
        <v>96</v>
      </c>
      <c r="C62" s="111" t="s">
        <v>93</v>
      </c>
      <c r="D62" s="121">
        <f>'R5 Electricité'!B14</f>
        <v>0</v>
      </c>
      <c r="E62" s="122">
        <f>'R5 Electricité'!C14</f>
        <v>0</v>
      </c>
      <c r="F62" s="79">
        <f>'R5 Electricité'!F14</f>
        <v>0</v>
      </c>
      <c r="G62" s="117" t="str">
        <f>'R5 Electricité'!G14</f>
        <v>O.P.</v>
      </c>
    </row>
    <row r="63" spans="1:7" ht="15.75" thickBot="1" x14ac:dyDescent="0.3">
      <c r="A63" s="112" t="s">
        <v>13</v>
      </c>
      <c r="B63" s="111" t="s">
        <v>96</v>
      </c>
      <c r="C63" s="111" t="s">
        <v>93</v>
      </c>
      <c r="D63" s="121">
        <f>'R5 Electricité'!B15</f>
        <v>0</v>
      </c>
      <c r="E63" s="122">
        <f>'R5 Electricité'!C15</f>
        <v>0</v>
      </c>
      <c r="F63" s="79">
        <f>'R5 Electricité'!F15</f>
        <v>0</v>
      </c>
      <c r="G63" s="117" t="str">
        <f>'R5 Electricité'!G15</f>
        <v>O.P.</v>
      </c>
    </row>
    <row r="64" spans="1:7" ht="15.75" thickBot="1" x14ac:dyDescent="0.3">
      <c r="A64" s="7"/>
      <c r="B64" s="8"/>
      <c r="C64" s="8"/>
      <c r="D64" s="8"/>
      <c r="E64" s="41" t="s">
        <v>22</v>
      </c>
      <c r="F64" s="42">
        <f>SUM(F52:F63)</f>
        <v>256.52</v>
      </c>
      <c r="G64" s="9"/>
    </row>
    <row r="65" spans="1:7" ht="16.5" thickTop="1" thickBot="1" x14ac:dyDescent="0.3"/>
    <row r="66" spans="1:7" ht="20.25" thickTop="1" thickBot="1" x14ac:dyDescent="0.3">
      <c r="A66" s="11" t="s">
        <v>29</v>
      </c>
      <c r="B66" s="10" t="s">
        <v>30</v>
      </c>
      <c r="C66" s="14"/>
      <c r="D66" s="14"/>
      <c r="E66" s="14"/>
      <c r="F66" s="12" t="s">
        <v>20</v>
      </c>
      <c r="G66" s="13" t="s">
        <v>77</v>
      </c>
    </row>
    <row r="67" spans="1:7" ht="15.75" thickBot="1" x14ac:dyDescent="0.3">
      <c r="A67" s="2" t="s">
        <v>1</v>
      </c>
      <c r="B67" s="3" t="s">
        <v>21</v>
      </c>
      <c r="C67" s="3" t="s">
        <v>14</v>
      </c>
      <c r="D67" s="3" t="s">
        <v>17</v>
      </c>
      <c r="E67" s="3" t="s">
        <v>0</v>
      </c>
      <c r="F67" s="3" t="s">
        <v>16</v>
      </c>
      <c r="G67" s="4" t="s">
        <v>19</v>
      </c>
    </row>
    <row r="68" spans="1:7" x14ac:dyDescent="0.25">
      <c r="A68" s="112" t="s">
        <v>2</v>
      </c>
      <c r="B68" s="111" t="s">
        <v>90</v>
      </c>
      <c r="C68" s="111" t="s">
        <v>93</v>
      </c>
      <c r="D68" s="120" t="str">
        <f>'R6 Eau'!B4</f>
        <v>*</v>
      </c>
      <c r="E68" s="122">
        <f>'R6 Eau'!C4</f>
        <v>40920</v>
      </c>
      <c r="F68" s="79">
        <f>'R6 Eau'!H4</f>
        <v>0</v>
      </c>
      <c r="G68" s="80">
        <f>'R6 Eau'!I4</f>
        <v>40945</v>
      </c>
    </row>
    <row r="69" spans="1:7" x14ac:dyDescent="0.25">
      <c r="A69" s="112" t="s">
        <v>3</v>
      </c>
      <c r="B69" s="111" t="s">
        <v>90</v>
      </c>
      <c r="C69" s="111" t="s">
        <v>93</v>
      </c>
      <c r="D69" s="120" t="str">
        <f>'R6 Eau'!B5</f>
        <v>*</v>
      </c>
      <c r="E69" s="122" t="str">
        <f>'R6 Eau'!C5</f>
        <v>*</v>
      </c>
      <c r="F69" s="79">
        <f>'R6 Eau'!H5</f>
        <v>0</v>
      </c>
      <c r="G69" s="80" t="str">
        <f>'R6 Eau'!I5</f>
        <v>*</v>
      </c>
    </row>
    <row r="70" spans="1:7" x14ac:dyDescent="0.25">
      <c r="A70" s="112" t="s">
        <v>4</v>
      </c>
      <c r="B70" s="111" t="s">
        <v>90</v>
      </c>
      <c r="C70" s="111" t="s">
        <v>93</v>
      </c>
      <c r="D70" s="120" t="str">
        <f>'R6 Eau'!B6</f>
        <v>*</v>
      </c>
      <c r="E70" s="122" t="str">
        <f>'R6 Eau'!C6</f>
        <v>*</v>
      </c>
      <c r="F70" s="79">
        <f>'R6 Eau'!H6</f>
        <v>0</v>
      </c>
      <c r="G70" s="80" t="str">
        <f>'R6 Eau'!I6</f>
        <v>*</v>
      </c>
    </row>
    <row r="71" spans="1:7" x14ac:dyDescent="0.25">
      <c r="A71" s="112" t="s">
        <v>5</v>
      </c>
      <c r="B71" s="111" t="s">
        <v>90</v>
      </c>
      <c r="C71" s="111" t="s">
        <v>93</v>
      </c>
      <c r="D71" s="120" t="str">
        <f>'R6 Eau'!B7</f>
        <v>*</v>
      </c>
      <c r="E71" s="122">
        <f>'R6 Eau'!C7</f>
        <v>41011</v>
      </c>
      <c r="F71" s="79">
        <f>'R6 Eau'!H7</f>
        <v>0</v>
      </c>
      <c r="G71" s="80">
        <f>'R6 Eau'!I7</f>
        <v>41064</v>
      </c>
    </row>
    <row r="72" spans="1:7" x14ac:dyDescent="0.25">
      <c r="A72" s="112" t="s">
        <v>6</v>
      </c>
      <c r="B72" s="111" t="s">
        <v>90</v>
      </c>
      <c r="C72" s="111" t="s">
        <v>93</v>
      </c>
      <c r="D72" s="120" t="str">
        <f>'R6 Eau'!B8</f>
        <v>*</v>
      </c>
      <c r="E72" s="122" t="str">
        <f>'R6 Eau'!C8</f>
        <v>*</v>
      </c>
      <c r="F72" s="79">
        <f>'R6 Eau'!H8</f>
        <v>0</v>
      </c>
      <c r="G72" s="80" t="str">
        <f>'R6 Eau'!I8</f>
        <v>*</v>
      </c>
    </row>
    <row r="73" spans="1:7" x14ac:dyDescent="0.25">
      <c r="A73" s="112" t="s">
        <v>7</v>
      </c>
      <c r="B73" s="111" t="s">
        <v>90</v>
      </c>
      <c r="C73" s="111" t="s">
        <v>93</v>
      </c>
      <c r="D73" s="120" t="str">
        <f>'R6 Eau'!B9</f>
        <v>*</v>
      </c>
      <c r="E73" s="122" t="str">
        <f>'R6 Eau'!C9</f>
        <v>*</v>
      </c>
      <c r="F73" s="79">
        <f>'R6 Eau'!H9</f>
        <v>0</v>
      </c>
      <c r="G73" s="80" t="str">
        <f>'R6 Eau'!I9</f>
        <v>*</v>
      </c>
    </row>
    <row r="74" spans="1:7" x14ac:dyDescent="0.25">
      <c r="A74" s="112" t="s">
        <v>8</v>
      </c>
      <c r="B74" s="111" t="s">
        <v>90</v>
      </c>
      <c r="C74" s="111" t="s">
        <v>93</v>
      </c>
      <c r="D74" s="120" t="str">
        <f>'R6 Eau'!B10</f>
        <v>*</v>
      </c>
      <c r="E74" s="122">
        <f>'R6 Eau'!C10</f>
        <v>41102</v>
      </c>
      <c r="F74" s="79">
        <f>'R6 Eau'!H10</f>
        <v>0</v>
      </c>
      <c r="G74" s="80" t="str">
        <f>'R6 Eau'!I10</f>
        <v>*</v>
      </c>
    </row>
    <row r="75" spans="1:7" x14ac:dyDescent="0.25">
      <c r="A75" s="112" t="s">
        <v>9</v>
      </c>
      <c r="B75" s="111" t="s">
        <v>90</v>
      </c>
      <c r="C75" s="111" t="s">
        <v>93</v>
      </c>
      <c r="D75" s="120" t="str">
        <f>'R6 Eau'!B11</f>
        <v>*</v>
      </c>
      <c r="E75" s="122" t="str">
        <f>'R6 Eau'!C11</f>
        <v>*</v>
      </c>
      <c r="F75" s="79">
        <f>'R6 Eau'!H11</f>
        <v>0</v>
      </c>
      <c r="G75" s="80" t="str">
        <f>'R6 Eau'!I11</f>
        <v>*</v>
      </c>
    </row>
    <row r="76" spans="1:7" x14ac:dyDescent="0.25">
      <c r="A76" s="112" t="s">
        <v>10</v>
      </c>
      <c r="B76" s="111" t="s">
        <v>90</v>
      </c>
      <c r="C76" s="111" t="s">
        <v>93</v>
      </c>
      <c r="D76" s="120" t="str">
        <f>'R6 Eau'!B12</f>
        <v>*</v>
      </c>
      <c r="E76" s="122">
        <f>'R6 Eau'!C12</f>
        <v>41171</v>
      </c>
      <c r="F76" s="79">
        <f>'R6 Eau'!H12</f>
        <v>0</v>
      </c>
      <c r="G76" s="80">
        <f>'R6 Eau'!I12</f>
        <v>41185</v>
      </c>
    </row>
    <row r="77" spans="1:7" x14ac:dyDescent="0.25">
      <c r="A77" s="112" t="s">
        <v>11</v>
      </c>
      <c r="B77" s="111" t="s">
        <v>90</v>
      </c>
      <c r="C77" s="111" t="s">
        <v>93</v>
      </c>
      <c r="D77" s="120" t="str">
        <f>'R6 Eau'!B13</f>
        <v>*</v>
      </c>
      <c r="E77" s="122" t="str">
        <f>'R6 Eau'!C13</f>
        <v>*</v>
      </c>
      <c r="F77" s="79">
        <f>'R6 Eau'!H13</f>
        <v>0</v>
      </c>
      <c r="G77" s="80" t="str">
        <f>'R6 Eau'!I13</f>
        <v>*</v>
      </c>
    </row>
    <row r="78" spans="1:7" x14ac:dyDescent="0.25">
      <c r="A78" s="112" t="s">
        <v>12</v>
      </c>
      <c r="B78" s="111" t="s">
        <v>90</v>
      </c>
      <c r="C78" s="111" t="s">
        <v>93</v>
      </c>
      <c r="D78" s="120" t="str">
        <f>'R6 Eau'!B14</f>
        <v>*</v>
      </c>
      <c r="E78" s="122" t="str">
        <f>'R6 Eau'!C14</f>
        <v>*</v>
      </c>
      <c r="F78" s="79">
        <f>'R6 Eau'!H14</f>
        <v>0</v>
      </c>
      <c r="G78" s="80" t="str">
        <f>'R6 Eau'!I14</f>
        <v>*</v>
      </c>
    </row>
    <row r="79" spans="1:7" ht="15.75" thickBot="1" x14ac:dyDescent="0.3">
      <c r="A79" s="112" t="s">
        <v>13</v>
      </c>
      <c r="B79" s="111" t="s">
        <v>90</v>
      </c>
      <c r="C79" s="111" t="s">
        <v>93</v>
      </c>
      <c r="D79" s="120" t="str">
        <f>'R6 Eau'!B15</f>
        <v>*</v>
      </c>
      <c r="E79" s="122">
        <f>'R6 Eau'!C15</f>
        <v>41262</v>
      </c>
      <c r="F79" s="79">
        <f>'R6 Eau'!H15</f>
        <v>0</v>
      </c>
      <c r="G79" s="80">
        <f>'R6 Eau'!I15</f>
        <v>41276</v>
      </c>
    </row>
    <row r="80" spans="1:7" ht="15.75" thickBot="1" x14ac:dyDescent="0.3">
      <c r="A80" s="7"/>
      <c r="B80" s="8"/>
      <c r="C80" s="8"/>
      <c r="D80" s="8"/>
      <c r="E80" s="41" t="s">
        <v>22</v>
      </c>
      <c r="F80" s="42">
        <f>SUM(F68:F79)</f>
        <v>0</v>
      </c>
      <c r="G80" s="9"/>
    </row>
    <row r="81" spans="1:7" ht="16.5" thickTop="1" thickBot="1" x14ac:dyDescent="0.3"/>
    <row r="82" spans="1:7" ht="20.25" thickTop="1" thickBot="1" x14ac:dyDescent="0.3">
      <c r="A82" s="11" t="s">
        <v>31</v>
      </c>
      <c r="B82" s="10" t="s">
        <v>32</v>
      </c>
      <c r="C82" s="14"/>
      <c r="D82" s="14"/>
      <c r="E82" s="14"/>
      <c r="F82" s="12" t="s">
        <v>20</v>
      </c>
      <c r="G82" s="13" t="s">
        <v>54</v>
      </c>
    </row>
    <row r="83" spans="1:7" ht="15.75" thickBot="1" x14ac:dyDescent="0.3">
      <c r="A83" s="2" t="s">
        <v>1</v>
      </c>
      <c r="B83" s="3" t="s">
        <v>21</v>
      </c>
      <c r="C83" s="3" t="s">
        <v>14</v>
      </c>
      <c r="D83" s="3" t="s">
        <v>17</v>
      </c>
      <c r="E83" s="3" t="s">
        <v>0</v>
      </c>
      <c r="F83" s="3" t="s">
        <v>16</v>
      </c>
      <c r="G83" s="4" t="s">
        <v>19</v>
      </c>
    </row>
    <row r="84" spans="1:7" x14ac:dyDescent="0.25">
      <c r="A84" s="112" t="s">
        <v>2</v>
      </c>
      <c r="B84" s="111" t="s">
        <v>98</v>
      </c>
      <c r="C84" s="111" t="s">
        <v>97</v>
      </c>
      <c r="D84" s="121" t="str">
        <f>'R9 Ascenseur'!B4</f>
        <v>*</v>
      </c>
      <c r="E84" s="122" t="str">
        <f>'R9 Ascenseur'!C4</f>
        <v>*</v>
      </c>
      <c r="F84" s="79">
        <f>'R9 Ascenseur'!F4</f>
        <v>715.5</v>
      </c>
      <c r="G84" s="80" t="str">
        <f>'R9 Ascenseur'!G4</f>
        <v>*</v>
      </c>
    </row>
    <row r="85" spans="1:7" x14ac:dyDescent="0.25">
      <c r="A85" s="112" t="s">
        <v>3</v>
      </c>
      <c r="B85" s="111" t="s">
        <v>98</v>
      </c>
      <c r="C85" s="111" t="s">
        <v>97</v>
      </c>
      <c r="D85" s="121"/>
      <c r="E85" s="122" t="str">
        <f>'R9 Ascenseur'!C5</f>
        <v>*</v>
      </c>
      <c r="F85" s="79">
        <f>'R9 Ascenseur'!F5</f>
        <v>0</v>
      </c>
      <c r="G85" s="80" t="str">
        <f>'R9 Ascenseur'!G5</f>
        <v>*</v>
      </c>
    </row>
    <row r="86" spans="1:7" x14ac:dyDescent="0.25">
      <c r="A86" s="112" t="s">
        <v>4</v>
      </c>
      <c r="B86" s="111" t="s">
        <v>98</v>
      </c>
      <c r="C86" s="111" t="s">
        <v>97</v>
      </c>
      <c r="D86" s="121"/>
      <c r="E86" s="122" t="str">
        <f>'R9 Ascenseur'!C6</f>
        <v>*</v>
      </c>
      <c r="F86" s="79">
        <f>'R9 Ascenseur'!F6</f>
        <v>296.9461</v>
      </c>
      <c r="G86" s="80" t="str">
        <f>'R9 Ascenseur'!G6</f>
        <v>*</v>
      </c>
    </row>
    <row r="87" spans="1:7" x14ac:dyDescent="0.25">
      <c r="A87" s="112" t="s">
        <v>5</v>
      </c>
      <c r="B87" s="111" t="s">
        <v>98</v>
      </c>
      <c r="C87" s="111" t="s">
        <v>97</v>
      </c>
      <c r="D87" s="121"/>
      <c r="E87" s="122" t="str">
        <f>'R9 Ascenseur'!C7</f>
        <v>*</v>
      </c>
      <c r="F87" s="79">
        <f>'R9 Ascenseur'!F7</f>
        <v>0</v>
      </c>
      <c r="G87" s="80" t="str">
        <f>'R9 Ascenseur'!G7</f>
        <v>*</v>
      </c>
    </row>
    <row r="88" spans="1:7" x14ac:dyDescent="0.25">
      <c r="A88" s="112" t="s">
        <v>6</v>
      </c>
      <c r="B88" s="111" t="s">
        <v>98</v>
      </c>
      <c r="C88" s="111" t="s">
        <v>97</v>
      </c>
      <c r="D88" s="121"/>
      <c r="E88" s="122" t="str">
        <f>'R9 Ascenseur'!C8</f>
        <v>*</v>
      </c>
      <c r="F88" s="79">
        <f>'R9 Ascenseur'!F8</f>
        <v>0</v>
      </c>
      <c r="G88" s="80" t="str">
        <f>'R9 Ascenseur'!G8</f>
        <v>*</v>
      </c>
    </row>
    <row r="89" spans="1:7" x14ac:dyDescent="0.25">
      <c r="A89" s="112" t="s">
        <v>7</v>
      </c>
      <c r="B89" s="111" t="s">
        <v>98</v>
      </c>
      <c r="C89" s="111" t="s">
        <v>97</v>
      </c>
      <c r="D89" s="121"/>
      <c r="E89" s="122" t="str">
        <f>'R9 Ascenseur'!C9</f>
        <v>*</v>
      </c>
      <c r="F89" s="79">
        <f>'R9 Ascenseur'!F9</f>
        <v>0</v>
      </c>
      <c r="G89" s="80" t="str">
        <f>'R9 Ascenseur'!G9</f>
        <v>*</v>
      </c>
    </row>
    <row r="90" spans="1:7" x14ac:dyDescent="0.25">
      <c r="A90" s="112" t="s">
        <v>8</v>
      </c>
      <c r="B90" s="111" t="s">
        <v>98</v>
      </c>
      <c r="C90" s="111" t="s">
        <v>97</v>
      </c>
      <c r="D90" s="121"/>
      <c r="E90" s="122" t="str">
        <f>'R9 Ascenseur'!C10</f>
        <v>*</v>
      </c>
      <c r="F90" s="79">
        <f>'R9 Ascenseur'!F10</f>
        <v>84.8</v>
      </c>
      <c r="G90" s="80" t="str">
        <f>'R9 Ascenseur'!G10</f>
        <v>*</v>
      </c>
    </row>
    <row r="91" spans="1:7" x14ac:dyDescent="0.25">
      <c r="A91" s="112" t="s">
        <v>9</v>
      </c>
      <c r="B91" s="111" t="s">
        <v>98</v>
      </c>
      <c r="C91" s="111" t="s">
        <v>97</v>
      </c>
      <c r="D91" s="121"/>
      <c r="E91" s="122" t="str">
        <f>'R9 Ascenseur'!C11</f>
        <v>*</v>
      </c>
      <c r="F91" s="79">
        <f>'R9 Ascenseur'!F11</f>
        <v>0</v>
      </c>
      <c r="G91" s="80" t="str">
        <f>'R9 Ascenseur'!G11</f>
        <v>*</v>
      </c>
    </row>
    <row r="92" spans="1:7" x14ac:dyDescent="0.25">
      <c r="A92" s="112" t="s">
        <v>10</v>
      </c>
      <c r="B92" s="111" t="s">
        <v>98</v>
      </c>
      <c r="C92" s="111" t="s">
        <v>97</v>
      </c>
      <c r="D92" s="121"/>
      <c r="E92" s="122" t="str">
        <f>'R9 Ascenseur'!C12</f>
        <v>*</v>
      </c>
      <c r="F92" s="79">
        <f>'R9 Ascenseur'!F12</f>
        <v>0</v>
      </c>
      <c r="G92" s="80" t="str">
        <f>'R9 Ascenseur'!G12</f>
        <v>*</v>
      </c>
    </row>
    <row r="93" spans="1:7" x14ac:dyDescent="0.25">
      <c r="A93" s="112" t="s">
        <v>11</v>
      </c>
      <c r="B93" s="111" t="s">
        <v>98</v>
      </c>
      <c r="C93" s="111" t="s">
        <v>97</v>
      </c>
      <c r="D93" s="121"/>
      <c r="E93" s="122" t="str">
        <f>'R9 Ascenseur'!C13</f>
        <v>*</v>
      </c>
      <c r="F93" s="79">
        <f>'R9 Ascenseur'!F13</f>
        <v>0</v>
      </c>
      <c r="G93" s="80" t="str">
        <f>'R9 Ascenseur'!G13</f>
        <v>*</v>
      </c>
    </row>
    <row r="94" spans="1:7" x14ac:dyDescent="0.25">
      <c r="A94" s="112" t="s">
        <v>12</v>
      </c>
      <c r="B94" s="111" t="s">
        <v>98</v>
      </c>
      <c r="C94" s="111" t="s">
        <v>97</v>
      </c>
      <c r="D94" s="121"/>
      <c r="E94" s="122" t="str">
        <f>'R9 Ascenseur'!C14</f>
        <v>*</v>
      </c>
      <c r="F94" s="79">
        <f>'R9 Ascenseur'!F14</f>
        <v>0</v>
      </c>
      <c r="G94" s="80" t="str">
        <f>'R9 Ascenseur'!G14</f>
        <v>*</v>
      </c>
    </row>
    <row r="95" spans="1:7" ht="15.75" thickBot="1" x14ac:dyDescent="0.3">
      <c r="A95" s="112" t="s">
        <v>13</v>
      </c>
      <c r="B95" s="111" t="s">
        <v>98</v>
      </c>
      <c r="C95" s="111" t="s">
        <v>97</v>
      </c>
      <c r="D95" s="121"/>
      <c r="E95" s="122" t="str">
        <f>'R9 Ascenseur'!C15</f>
        <v>*</v>
      </c>
      <c r="F95" s="79">
        <f>'R9 Ascenseur'!F15</f>
        <v>0</v>
      </c>
      <c r="G95" s="80" t="str">
        <f>'R9 Ascenseur'!G15</f>
        <v>*</v>
      </c>
    </row>
    <row r="96" spans="1:7" ht="15.75" thickBot="1" x14ac:dyDescent="0.3">
      <c r="A96" s="7"/>
      <c r="B96" s="8"/>
      <c r="C96" s="8"/>
      <c r="D96" s="8"/>
      <c r="E96" s="41" t="s">
        <v>22</v>
      </c>
      <c r="F96" s="42">
        <f>SUM(F84:F95)</f>
        <v>1097.2461000000001</v>
      </c>
      <c r="G96" s="9"/>
    </row>
    <row r="97" spans="1:7" ht="16.5" thickTop="1" thickBot="1" x14ac:dyDescent="0.3"/>
    <row r="98" spans="1:7" ht="20.25" thickTop="1" thickBot="1" x14ac:dyDescent="0.3">
      <c r="A98" s="11" t="s">
        <v>33</v>
      </c>
      <c r="B98" s="10" t="s">
        <v>129</v>
      </c>
      <c r="C98" s="14"/>
      <c r="D98" s="14"/>
      <c r="E98" s="14"/>
      <c r="F98" s="12" t="s">
        <v>20</v>
      </c>
      <c r="G98" s="13" t="s">
        <v>54</v>
      </c>
    </row>
    <row r="99" spans="1:7" ht="15.75" thickBot="1" x14ac:dyDescent="0.3">
      <c r="A99" s="2" t="s">
        <v>1</v>
      </c>
      <c r="B99" s="3" t="s">
        <v>45</v>
      </c>
      <c r="C99" s="3" t="s">
        <v>14</v>
      </c>
      <c r="D99" s="3" t="s">
        <v>17</v>
      </c>
      <c r="E99" s="3" t="s">
        <v>0</v>
      </c>
      <c r="F99" s="3" t="s">
        <v>16</v>
      </c>
      <c r="G99" s="4" t="s">
        <v>19</v>
      </c>
    </row>
    <row r="100" spans="1:7" x14ac:dyDescent="0.25">
      <c r="A100" s="112" t="s">
        <v>55</v>
      </c>
      <c r="B100" s="111" t="s">
        <v>118</v>
      </c>
      <c r="C100" s="111" t="s">
        <v>15</v>
      </c>
      <c r="D100" s="121"/>
      <c r="E100" s="125">
        <v>41640</v>
      </c>
      <c r="F100" s="79">
        <f>'R11 Pts Travaux'!H35/864*148</f>
        <v>242.64106666666666</v>
      </c>
      <c r="G100" s="80"/>
    </row>
    <row r="101" spans="1:7" x14ac:dyDescent="0.25">
      <c r="A101" s="112" t="s">
        <v>56</v>
      </c>
      <c r="B101" s="111" t="s">
        <v>119</v>
      </c>
      <c r="C101" s="111" t="s">
        <v>15</v>
      </c>
      <c r="D101" s="121"/>
      <c r="E101" s="125">
        <v>41640</v>
      </c>
      <c r="F101" s="79">
        <f>'R11 Pts Travaux'!H35/864*140</f>
        <v>229.52533333333332</v>
      </c>
      <c r="G101" s="80"/>
    </row>
    <row r="102" spans="1:7" x14ac:dyDescent="0.25">
      <c r="A102" s="112" t="s">
        <v>57</v>
      </c>
      <c r="B102" s="111" t="s">
        <v>120</v>
      </c>
      <c r="C102" s="111" t="s">
        <v>15</v>
      </c>
      <c r="D102" s="121"/>
      <c r="E102" s="125">
        <v>41640</v>
      </c>
      <c r="F102" s="79">
        <f>'R11 Pts Travaux'!H35/864*148</f>
        <v>242.64106666666666</v>
      </c>
      <c r="G102" s="80"/>
    </row>
    <row r="103" spans="1:7" x14ac:dyDescent="0.25">
      <c r="A103" s="112" t="s">
        <v>58</v>
      </c>
      <c r="B103" s="111" t="s">
        <v>121</v>
      </c>
      <c r="C103" s="111" t="s">
        <v>15</v>
      </c>
      <c r="D103" s="121"/>
      <c r="E103" s="125">
        <v>41640</v>
      </c>
      <c r="F103" s="79">
        <f>'R11 Pts Travaux'!H35/864*140</f>
        <v>229.52533333333332</v>
      </c>
      <c r="G103" s="80"/>
    </row>
    <row r="104" spans="1:7" x14ac:dyDescent="0.25">
      <c r="A104" s="112" t="s">
        <v>59</v>
      </c>
      <c r="B104" s="111" t="s">
        <v>122</v>
      </c>
      <c r="C104" s="111" t="s">
        <v>15</v>
      </c>
      <c r="D104" s="121"/>
      <c r="E104" s="125">
        <v>41640</v>
      </c>
      <c r="F104" s="79">
        <f>'R11 Pts Travaux'!H35/864*148</f>
        <v>242.64106666666666</v>
      </c>
      <c r="G104" s="80"/>
    </row>
    <row r="105" spans="1:7" ht="15.75" thickBot="1" x14ac:dyDescent="0.3">
      <c r="A105" s="112" t="s">
        <v>60</v>
      </c>
      <c r="B105" s="111" t="s">
        <v>123</v>
      </c>
      <c r="C105" s="111" t="s">
        <v>15</v>
      </c>
      <c r="D105" s="121"/>
      <c r="E105" s="125">
        <v>41640</v>
      </c>
      <c r="F105" s="79">
        <f>'R11 Pts Travaux'!H35/864*140</f>
        <v>229.52533333333332</v>
      </c>
      <c r="G105" s="80"/>
    </row>
    <row r="106" spans="1:7" ht="15.75" thickBot="1" x14ac:dyDescent="0.3">
      <c r="A106" s="7"/>
      <c r="B106" s="8"/>
      <c r="C106" s="8"/>
      <c r="D106" s="8"/>
      <c r="E106" s="41" t="s">
        <v>22</v>
      </c>
      <c r="F106" s="42">
        <f>SUM(F100:F105)</f>
        <v>1416.4991999999997</v>
      </c>
      <c r="G106" s="9"/>
    </row>
    <row r="107" spans="1:7" ht="16.5" thickTop="1" thickBot="1" x14ac:dyDescent="0.3"/>
    <row r="108" spans="1:7" ht="20.25" thickTop="1" thickBot="1" x14ac:dyDescent="0.3">
      <c r="A108" s="11" t="s">
        <v>35</v>
      </c>
      <c r="B108" s="10" t="s">
        <v>36</v>
      </c>
      <c r="C108" s="14"/>
      <c r="D108" s="14"/>
      <c r="E108" s="14"/>
      <c r="F108" s="12" t="s">
        <v>20</v>
      </c>
      <c r="G108" s="13" t="s">
        <v>115</v>
      </c>
    </row>
    <row r="109" spans="1:7" ht="15.75" thickBot="1" x14ac:dyDescent="0.3">
      <c r="A109" s="2" t="s">
        <v>1</v>
      </c>
      <c r="B109" s="3" t="s">
        <v>45</v>
      </c>
      <c r="C109" s="3" t="s">
        <v>14</v>
      </c>
      <c r="D109" s="3" t="s">
        <v>17</v>
      </c>
      <c r="E109" s="3" t="s">
        <v>0</v>
      </c>
      <c r="F109" s="3" t="s">
        <v>16</v>
      </c>
      <c r="G109" s="4" t="s">
        <v>19</v>
      </c>
    </row>
    <row r="110" spans="1:7" x14ac:dyDescent="0.25">
      <c r="A110" s="112" t="s">
        <v>55</v>
      </c>
      <c r="B110" s="111" t="s">
        <v>118</v>
      </c>
      <c r="C110" s="111" t="s">
        <v>15</v>
      </c>
      <c r="D110" s="121"/>
      <c r="E110" s="125">
        <v>41640</v>
      </c>
      <c r="F110" s="79">
        <f>'R12 Frais divers'!H35/6</f>
        <v>0</v>
      </c>
      <c r="G110" s="80"/>
    </row>
    <row r="111" spans="1:7" x14ac:dyDescent="0.25">
      <c r="A111" s="112" t="s">
        <v>56</v>
      </c>
      <c r="B111" s="111" t="s">
        <v>119</v>
      </c>
      <c r="C111" s="111" t="s">
        <v>15</v>
      </c>
      <c r="D111" s="121"/>
      <c r="E111" s="125">
        <v>41640</v>
      </c>
      <c r="F111" s="79">
        <f>'R12 Frais divers'!H35/6</f>
        <v>0</v>
      </c>
      <c r="G111" s="80"/>
    </row>
    <row r="112" spans="1:7" x14ac:dyDescent="0.25">
      <c r="A112" s="112" t="s">
        <v>57</v>
      </c>
      <c r="B112" s="111" t="s">
        <v>120</v>
      </c>
      <c r="C112" s="111" t="s">
        <v>15</v>
      </c>
      <c r="D112" s="121"/>
      <c r="E112" s="125">
        <v>41640</v>
      </c>
      <c r="F112" s="79">
        <f>'R12 Frais divers'!H35/6</f>
        <v>0</v>
      </c>
      <c r="G112" s="80"/>
    </row>
    <row r="113" spans="1:7" x14ac:dyDescent="0.25">
      <c r="A113" s="112" t="s">
        <v>58</v>
      </c>
      <c r="B113" s="111" t="s">
        <v>121</v>
      </c>
      <c r="C113" s="111" t="s">
        <v>15</v>
      </c>
      <c r="D113" s="121"/>
      <c r="E113" s="125">
        <v>41640</v>
      </c>
      <c r="F113" s="79">
        <f>'R12 Frais divers'!H35/6</f>
        <v>0</v>
      </c>
      <c r="G113" s="80"/>
    </row>
    <row r="114" spans="1:7" x14ac:dyDescent="0.25">
      <c r="A114" s="112" t="s">
        <v>59</v>
      </c>
      <c r="B114" s="111" t="s">
        <v>122</v>
      </c>
      <c r="C114" s="111" t="s">
        <v>15</v>
      </c>
      <c r="D114" s="121"/>
      <c r="E114" s="125">
        <v>41640</v>
      </c>
      <c r="F114" s="79">
        <f>'R12 Frais divers'!H35/6</f>
        <v>0</v>
      </c>
      <c r="G114" s="80"/>
    </row>
    <row r="115" spans="1:7" ht="15.75" thickBot="1" x14ac:dyDescent="0.3">
      <c r="A115" s="112" t="s">
        <v>60</v>
      </c>
      <c r="B115" s="111" t="s">
        <v>123</v>
      </c>
      <c r="C115" s="111" t="s">
        <v>15</v>
      </c>
      <c r="D115" s="121"/>
      <c r="E115" s="125">
        <v>41640</v>
      </c>
      <c r="F115" s="79">
        <f>'R12 Frais divers'!H35/6</f>
        <v>0</v>
      </c>
      <c r="G115" s="80"/>
    </row>
    <row r="116" spans="1:7" ht="15.75" thickBot="1" x14ac:dyDescent="0.3">
      <c r="A116" s="7"/>
      <c r="B116" s="8"/>
      <c r="C116" s="8"/>
      <c r="D116" s="8"/>
      <c r="E116" s="41" t="s">
        <v>22</v>
      </c>
      <c r="F116" s="42">
        <f>SUM(F110:F115)</f>
        <v>0</v>
      </c>
      <c r="G116" s="9"/>
    </row>
    <row r="117" spans="1:7" ht="15.75" thickTop="1" x14ac:dyDescent="0.25"/>
    <row r="127" spans="1:7" ht="15.75" thickBot="1" x14ac:dyDescent="0.3"/>
    <row r="128" spans="1:7" ht="20.25" thickTop="1" thickBot="1" x14ac:dyDescent="0.3">
      <c r="A128" s="11" t="s">
        <v>37</v>
      </c>
      <c r="B128" s="10" t="s">
        <v>38</v>
      </c>
      <c r="C128" s="14"/>
      <c r="D128" s="14"/>
      <c r="E128" s="14"/>
      <c r="F128" s="12" t="s">
        <v>20</v>
      </c>
      <c r="G128" s="13" t="s">
        <v>77</v>
      </c>
    </row>
    <row r="129" spans="1:7" ht="15.75" thickBot="1" x14ac:dyDescent="0.3">
      <c r="A129" s="2" t="s">
        <v>1</v>
      </c>
      <c r="B129" s="3" t="s">
        <v>21</v>
      </c>
      <c r="C129" s="3" t="s">
        <v>14</v>
      </c>
      <c r="D129" s="3" t="s">
        <v>17</v>
      </c>
      <c r="E129" s="3" t="s">
        <v>0</v>
      </c>
      <c r="F129" s="3" t="s">
        <v>16</v>
      </c>
      <c r="G129" s="4" t="s">
        <v>19</v>
      </c>
    </row>
    <row r="130" spans="1:7" x14ac:dyDescent="0.25">
      <c r="A130" s="112" t="s">
        <v>2</v>
      </c>
      <c r="B130" s="111" t="s">
        <v>116</v>
      </c>
      <c r="C130" s="111" t="s">
        <v>117</v>
      </c>
      <c r="D130" s="121" t="str">
        <f>'R14 Chaudière'!B4</f>
        <v>*</v>
      </c>
      <c r="E130" s="123" t="str">
        <f>'R14 Chaudière'!C4</f>
        <v>*</v>
      </c>
      <c r="F130" s="79">
        <f>'R14 Chaudière'!F4</f>
        <v>0</v>
      </c>
      <c r="G130" s="80" t="str">
        <f>'R14 Chaudière'!G4</f>
        <v>*</v>
      </c>
    </row>
    <row r="131" spans="1:7" x14ac:dyDescent="0.25">
      <c r="A131" s="112" t="s">
        <v>3</v>
      </c>
      <c r="B131" s="111" t="s">
        <v>116</v>
      </c>
      <c r="C131" s="111" t="s">
        <v>15</v>
      </c>
      <c r="D131" s="121" t="str">
        <f>'R14 Chaudière'!B5</f>
        <v>*</v>
      </c>
      <c r="E131" s="123" t="str">
        <f>'R14 Chaudière'!C5</f>
        <v>*</v>
      </c>
      <c r="F131" s="79">
        <f>'R14 Chaudière'!F5</f>
        <v>0</v>
      </c>
      <c r="G131" s="80" t="str">
        <f>'R14 Chaudière'!G5</f>
        <v>*</v>
      </c>
    </row>
    <row r="132" spans="1:7" x14ac:dyDescent="0.25">
      <c r="A132" s="112" t="s">
        <v>4</v>
      </c>
      <c r="B132" s="111" t="s">
        <v>116</v>
      </c>
      <c r="C132" s="111" t="s">
        <v>15</v>
      </c>
      <c r="D132" s="121" t="str">
        <f>'R14 Chaudière'!B6</f>
        <v>*</v>
      </c>
      <c r="E132" s="123" t="str">
        <f>'R14 Chaudière'!C6</f>
        <v>*</v>
      </c>
      <c r="F132" s="79">
        <f>'R14 Chaudière'!F6</f>
        <v>0</v>
      </c>
      <c r="G132" s="80" t="str">
        <f>'R14 Chaudière'!G6</f>
        <v>*</v>
      </c>
    </row>
    <row r="133" spans="1:7" x14ac:dyDescent="0.25">
      <c r="A133" s="112" t="s">
        <v>5</v>
      </c>
      <c r="B133" s="111" t="s">
        <v>116</v>
      </c>
      <c r="C133" s="111" t="s">
        <v>15</v>
      </c>
      <c r="D133" s="121" t="str">
        <f>'R14 Chaudière'!B7</f>
        <v>*</v>
      </c>
      <c r="E133" s="123" t="str">
        <f>'R14 Chaudière'!C7</f>
        <v>*</v>
      </c>
      <c r="F133" s="79">
        <f>'R14 Chaudière'!F7</f>
        <v>0</v>
      </c>
      <c r="G133" s="80" t="str">
        <f>'R14 Chaudière'!G7</f>
        <v>*</v>
      </c>
    </row>
    <row r="134" spans="1:7" x14ac:dyDescent="0.25">
      <c r="A134" s="112" t="s">
        <v>6</v>
      </c>
      <c r="B134" s="111" t="s">
        <v>116</v>
      </c>
      <c r="C134" s="111" t="s">
        <v>15</v>
      </c>
      <c r="D134" s="121" t="str">
        <f>'R14 Chaudière'!B8</f>
        <v>*</v>
      </c>
      <c r="E134" s="123" t="str">
        <f>'R14 Chaudière'!C8</f>
        <v>*</v>
      </c>
      <c r="F134" s="79">
        <f>'R14 Chaudière'!F8</f>
        <v>0</v>
      </c>
      <c r="G134" s="80" t="str">
        <f>'R14 Chaudière'!G8</f>
        <v>*</v>
      </c>
    </row>
    <row r="135" spans="1:7" x14ac:dyDescent="0.25">
      <c r="A135" s="112" t="s">
        <v>7</v>
      </c>
      <c r="B135" s="111" t="s">
        <v>116</v>
      </c>
      <c r="C135" s="111" t="s">
        <v>15</v>
      </c>
      <c r="D135" s="121" t="str">
        <f>'R14 Chaudière'!B9</f>
        <v>*</v>
      </c>
      <c r="E135" s="123" t="str">
        <f>'R14 Chaudière'!C9</f>
        <v>*</v>
      </c>
      <c r="F135" s="79">
        <f>'R14 Chaudière'!F9</f>
        <v>0</v>
      </c>
      <c r="G135" s="80" t="str">
        <f>'R14 Chaudière'!G9</f>
        <v>*</v>
      </c>
    </row>
    <row r="136" spans="1:7" x14ac:dyDescent="0.25">
      <c r="A136" s="112" t="s">
        <v>8</v>
      </c>
      <c r="B136" s="111" t="s">
        <v>116</v>
      </c>
      <c r="C136" s="111" t="s">
        <v>15</v>
      </c>
      <c r="D136" s="121" t="str">
        <f>'R14 Chaudière'!B10</f>
        <v>*</v>
      </c>
      <c r="E136" s="123" t="str">
        <f>'R14 Chaudière'!C10</f>
        <v>*</v>
      </c>
      <c r="F136" s="79">
        <f>'R14 Chaudière'!F10</f>
        <v>0</v>
      </c>
      <c r="G136" s="80" t="str">
        <f>'R14 Chaudière'!G10</f>
        <v>*</v>
      </c>
    </row>
    <row r="137" spans="1:7" x14ac:dyDescent="0.25">
      <c r="A137" s="112" t="s">
        <v>9</v>
      </c>
      <c r="B137" s="111" t="s">
        <v>116</v>
      </c>
      <c r="C137" s="111" t="s">
        <v>15</v>
      </c>
      <c r="D137" s="121" t="str">
        <f>'R14 Chaudière'!B11</f>
        <v>*</v>
      </c>
      <c r="E137" s="123" t="str">
        <f>'R14 Chaudière'!C11</f>
        <v>*</v>
      </c>
      <c r="F137" s="79">
        <f>'R14 Chaudière'!F11</f>
        <v>0</v>
      </c>
      <c r="G137" s="80" t="str">
        <f>'R14 Chaudière'!G11</f>
        <v>*</v>
      </c>
    </row>
    <row r="138" spans="1:7" x14ac:dyDescent="0.25">
      <c r="A138" s="112" t="s">
        <v>10</v>
      </c>
      <c r="B138" s="111" t="s">
        <v>116</v>
      </c>
      <c r="C138" s="111" t="s">
        <v>15</v>
      </c>
      <c r="D138" s="121" t="str">
        <f>'R14 Chaudière'!B12</f>
        <v>*</v>
      </c>
      <c r="E138" s="123" t="str">
        <f>'R14 Chaudière'!C12</f>
        <v>*</v>
      </c>
      <c r="F138" s="79">
        <f>'R14 Chaudière'!F12</f>
        <v>0</v>
      </c>
      <c r="G138" s="80" t="str">
        <f>'R14 Chaudière'!G12</f>
        <v>*</v>
      </c>
    </row>
    <row r="139" spans="1:7" x14ac:dyDescent="0.25">
      <c r="A139" s="112" t="s">
        <v>11</v>
      </c>
      <c r="B139" s="111" t="s">
        <v>116</v>
      </c>
      <c r="C139" s="111" t="s">
        <v>15</v>
      </c>
      <c r="D139" s="121" t="str">
        <f>'R14 Chaudière'!B13</f>
        <v>*</v>
      </c>
      <c r="E139" s="123" t="str">
        <f>'R14 Chaudière'!C13</f>
        <v>*</v>
      </c>
      <c r="F139" s="79">
        <f>'R14 Chaudière'!F13</f>
        <v>0</v>
      </c>
      <c r="G139" s="80" t="str">
        <f>'R14 Chaudière'!G13</f>
        <v>*</v>
      </c>
    </row>
    <row r="140" spans="1:7" x14ac:dyDescent="0.25">
      <c r="A140" s="112" t="s">
        <v>12</v>
      </c>
      <c r="B140" s="111" t="s">
        <v>116</v>
      </c>
      <c r="C140" s="111" t="s">
        <v>15</v>
      </c>
      <c r="D140" s="121" t="str">
        <f>'R14 Chaudière'!B14</f>
        <v>*</v>
      </c>
      <c r="E140" s="123" t="str">
        <f>'R14 Chaudière'!C14</f>
        <v>*</v>
      </c>
      <c r="F140" s="79">
        <f>'R14 Chaudière'!F14</f>
        <v>0</v>
      </c>
      <c r="G140" s="80" t="str">
        <f>'R14 Chaudière'!G14</f>
        <v>*</v>
      </c>
    </row>
    <row r="141" spans="1:7" ht="15.75" thickBot="1" x14ac:dyDescent="0.3">
      <c r="A141" s="112" t="s">
        <v>13</v>
      </c>
      <c r="B141" s="111" t="s">
        <v>116</v>
      </c>
      <c r="C141" s="111" t="s">
        <v>15</v>
      </c>
      <c r="D141" s="121" t="str">
        <f>'R14 Chaudière'!B15</f>
        <v>*</v>
      </c>
      <c r="E141" s="123" t="str">
        <f>'R14 Chaudière'!C15</f>
        <v>*</v>
      </c>
      <c r="F141" s="79">
        <f>'R14 Chaudière'!F15</f>
        <v>0</v>
      </c>
      <c r="G141" s="80" t="str">
        <f>'R14 Chaudière'!G15</f>
        <v>*</v>
      </c>
    </row>
    <row r="142" spans="1:7" ht="15.75" thickBot="1" x14ac:dyDescent="0.3">
      <c r="A142" s="7"/>
      <c r="B142" s="8"/>
      <c r="C142" s="8"/>
      <c r="D142" s="8"/>
      <c r="E142" s="41" t="s">
        <v>22</v>
      </c>
      <c r="F142" s="42">
        <f>SUM(F130:F141)</f>
        <v>0</v>
      </c>
      <c r="G142" s="9"/>
    </row>
    <row r="143" spans="1:7" ht="16.5" thickTop="1" thickBot="1" x14ac:dyDescent="0.3"/>
    <row r="144" spans="1:7" ht="20.25" thickTop="1" thickBot="1" x14ac:dyDescent="0.3">
      <c r="A144" s="11" t="s">
        <v>39</v>
      </c>
      <c r="B144" s="10" t="s">
        <v>40</v>
      </c>
      <c r="C144" s="14"/>
      <c r="D144" s="14"/>
      <c r="E144" s="14"/>
      <c r="F144" s="12" t="s">
        <v>20</v>
      </c>
      <c r="G144" s="13" t="s">
        <v>77</v>
      </c>
    </row>
    <row r="145" spans="1:7" ht="15.75" thickBot="1" x14ac:dyDescent="0.3">
      <c r="A145" s="2" t="s">
        <v>1</v>
      </c>
      <c r="B145" s="3" t="s">
        <v>21</v>
      </c>
      <c r="C145" s="3" t="s">
        <v>14</v>
      </c>
      <c r="D145" s="3" t="s">
        <v>17</v>
      </c>
      <c r="E145" s="3" t="s">
        <v>0</v>
      </c>
      <c r="F145" s="3" t="s">
        <v>16</v>
      </c>
      <c r="G145" s="4" t="s">
        <v>19</v>
      </c>
    </row>
    <row r="146" spans="1:7" x14ac:dyDescent="0.25">
      <c r="A146" s="112" t="s">
        <v>2</v>
      </c>
      <c r="B146" s="111" t="s">
        <v>91</v>
      </c>
      <c r="C146" s="111" t="s">
        <v>93</v>
      </c>
      <c r="D146" s="121" t="str">
        <f>'R15 Mazout'!B4</f>
        <v>*</v>
      </c>
      <c r="E146" s="122" t="str">
        <f>'R15 Mazout'!C4</f>
        <v>*</v>
      </c>
      <c r="F146" s="79">
        <f>'R15 Mazout'!H4</f>
        <v>0</v>
      </c>
      <c r="G146" s="80" t="str">
        <f>'R15 Mazout'!I4</f>
        <v>*</v>
      </c>
    </row>
    <row r="147" spans="1:7" x14ac:dyDescent="0.25">
      <c r="A147" s="112" t="s">
        <v>3</v>
      </c>
      <c r="B147" s="111" t="s">
        <v>91</v>
      </c>
      <c r="C147" s="111" t="s">
        <v>93</v>
      </c>
      <c r="D147" s="121" t="str">
        <f>'R15 Mazout'!B5</f>
        <v>*</v>
      </c>
      <c r="E147" s="122" t="str">
        <f>'R15 Mazout'!C5</f>
        <v>*</v>
      </c>
      <c r="F147" s="79">
        <f>'R15 Mazout'!H5</f>
        <v>0</v>
      </c>
      <c r="G147" s="133" t="str">
        <f>'R15 Mazout'!I5</f>
        <v>*</v>
      </c>
    </row>
    <row r="148" spans="1:7" x14ac:dyDescent="0.25">
      <c r="A148" s="112" t="s">
        <v>4</v>
      </c>
      <c r="B148" s="111" t="s">
        <v>91</v>
      </c>
      <c r="C148" s="111" t="s">
        <v>93</v>
      </c>
      <c r="D148" s="121" t="str">
        <f>'R15 Mazout'!B6</f>
        <v>*</v>
      </c>
      <c r="E148" s="122" t="str">
        <f>'R15 Mazout'!C6</f>
        <v>*</v>
      </c>
      <c r="F148" s="79">
        <f>'R15 Mazout'!H6</f>
        <v>0</v>
      </c>
      <c r="G148" s="80" t="str">
        <f>'R15 Mazout'!I6</f>
        <v>*</v>
      </c>
    </row>
    <row r="149" spans="1:7" x14ac:dyDescent="0.25">
      <c r="A149" s="112" t="s">
        <v>5</v>
      </c>
      <c r="B149" s="111" t="s">
        <v>91</v>
      </c>
      <c r="C149" s="111" t="s">
        <v>93</v>
      </c>
      <c r="D149" s="121" t="str">
        <f>'R15 Mazout'!B7</f>
        <v>*</v>
      </c>
      <c r="E149" s="122" t="str">
        <f>'R15 Mazout'!C7</f>
        <v>*</v>
      </c>
      <c r="F149" s="79">
        <f>'R15 Mazout'!H7</f>
        <v>0</v>
      </c>
      <c r="G149" s="133" t="str">
        <f>'R15 Mazout'!I7</f>
        <v>*</v>
      </c>
    </row>
    <row r="150" spans="1:7" x14ac:dyDescent="0.25">
      <c r="A150" s="112" t="s">
        <v>6</v>
      </c>
      <c r="B150" s="111" t="s">
        <v>91</v>
      </c>
      <c r="C150" s="111" t="s">
        <v>93</v>
      </c>
      <c r="D150" s="121" t="str">
        <f>'R15 Mazout'!B8</f>
        <v>*</v>
      </c>
      <c r="E150" s="122" t="str">
        <f>'R15 Mazout'!C8</f>
        <v>*</v>
      </c>
      <c r="F150" s="79">
        <f>'R15 Mazout'!H8</f>
        <v>0</v>
      </c>
      <c r="G150" s="80" t="str">
        <f>'R15 Mazout'!I8</f>
        <v>*</v>
      </c>
    </row>
    <row r="151" spans="1:7" x14ac:dyDescent="0.25">
      <c r="A151" s="112" t="s">
        <v>7</v>
      </c>
      <c r="B151" s="111" t="s">
        <v>91</v>
      </c>
      <c r="C151" s="111" t="s">
        <v>93</v>
      </c>
      <c r="D151" s="121" t="str">
        <f>'R15 Mazout'!B9</f>
        <v>*</v>
      </c>
      <c r="E151" s="122" t="str">
        <f>'R15 Mazout'!C9</f>
        <v>*</v>
      </c>
      <c r="F151" s="79">
        <f>'R15 Mazout'!H9</f>
        <v>0</v>
      </c>
      <c r="G151" s="80" t="str">
        <f>'R15 Mazout'!I9</f>
        <v>*</v>
      </c>
    </row>
    <row r="152" spans="1:7" x14ac:dyDescent="0.25">
      <c r="A152" s="112" t="s">
        <v>8</v>
      </c>
      <c r="B152" s="111" t="s">
        <v>91</v>
      </c>
      <c r="C152" s="111" t="s">
        <v>93</v>
      </c>
      <c r="D152" s="121" t="str">
        <f>'R15 Mazout'!B10</f>
        <v>*</v>
      </c>
      <c r="E152" s="122" t="str">
        <f>'R15 Mazout'!C10</f>
        <v>*</v>
      </c>
      <c r="F152" s="79">
        <f>'R15 Mazout'!H10</f>
        <v>0</v>
      </c>
      <c r="G152" s="80" t="str">
        <f>'R15 Mazout'!I10</f>
        <v>*</v>
      </c>
    </row>
    <row r="153" spans="1:7" x14ac:dyDescent="0.25">
      <c r="A153" s="112" t="s">
        <v>9</v>
      </c>
      <c r="B153" s="111" t="s">
        <v>91</v>
      </c>
      <c r="C153" s="111" t="s">
        <v>93</v>
      </c>
      <c r="D153" s="121" t="str">
        <f>'R15 Mazout'!B11</f>
        <v>*</v>
      </c>
      <c r="E153" s="122" t="str">
        <f>'R15 Mazout'!C11</f>
        <v>*</v>
      </c>
      <c r="F153" s="79">
        <f>'R15 Mazout'!H11</f>
        <v>0</v>
      </c>
      <c r="G153" s="80" t="str">
        <f>'R15 Mazout'!I11</f>
        <v>*</v>
      </c>
    </row>
    <row r="154" spans="1:7" x14ac:dyDescent="0.25">
      <c r="A154" s="112" t="s">
        <v>10</v>
      </c>
      <c r="B154" s="111" t="s">
        <v>91</v>
      </c>
      <c r="C154" s="111" t="s">
        <v>93</v>
      </c>
      <c r="D154" s="121" t="str">
        <f>'R15 Mazout'!B12</f>
        <v>*</v>
      </c>
      <c r="E154" s="122" t="str">
        <f>'R15 Mazout'!C12</f>
        <v>*</v>
      </c>
      <c r="F154" s="79">
        <f>'R15 Mazout'!H12</f>
        <v>0</v>
      </c>
      <c r="G154" s="80" t="str">
        <f>'R15 Mazout'!I12</f>
        <v>*</v>
      </c>
    </row>
    <row r="155" spans="1:7" x14ac:dyDescent="0.25">
      <c r="A155" s="112" t="s">
        <v>11</v>
      </c>
      <c r="B155" s="111" t="s">
        <v>91</v>
      </c>
      <c r="C155" s="111" t="s">
        <v>93</v>
      </c>
      <c r="D155" s="121" t="str">
        <f>'R15 Mazout'!B13</f>
        <v>*</v>
      </c>
      <c r="E155" s="122" t="str">
        <f>'R15 Mazout'!C13</f>
        <v>*</v>
      </c>
      <c r="F155" s="79">
        <f>'R15 Mazout'!H13</f>
        <v>0</v>
      </c>
      <c r="G155" s="80" t="str">
        <f>'R15 Mazout'!I13</f>
        <v>*</v>
      </c>
    </row>
    <row r="156" spans="1:7" x14ac:dyDescent="0.25">
      <c r="A156" s="112" t="s">
        <v>12</v>
      </c>
      <c r="B156" s="111" t="s">
        <v>91</v>
      </c>
      <c r="C156" s="111" t="s">
        <v>93</v>
      </c>
      <c r="D156" s="121" t="str">
        <f>'R15 Mazout'!B14</f>
        <v>*</v>
      </c>
      <c r="E156" s="122" t="str">
        <f>'R15 Mazout'!C14</f>
        <v>*</v>
      </c>
      <c r="F156" s="79">
        <f>'R15 Mazout'!H14</f>
        <v>0</v>
      </c>
      <c r="G156" s="80" t="str">
        <f>'R15 Mazout'!I14</f>
        <v>*</v>
      </c>
    </row>
    <row r="157" spans="1:7" ht="15.75" thickBot="1" x14ac:dyDescent="0.3">
      <c r="A157" s="112" t="s">
        <v>13</v>
      </c>
      <c r="B157" s="111" t="s">
        <v>91</v>
      </c>
      <c r="C157" s="111" t="s">
        <v>93</v>
      </c>
      <c r="D157" s="121" t="str">
        <f>'R15 Mazout'!B15</f>
        <v>*</v>
      </c>
      <c r="E157" s="122" t="str">
        <f>'R15 Mazout'!C15</f>
        <v>*</v>
      </c>
      <c r="F157" s="79">
        <f>'R15 Mazout'!H15</f>
        <v>0</v>
      </c>
      <c r="G157" s="80" t="str">
        <f>'R15 Mazout'!I15</f>
        <v>*</v>
      </c>
    </row>
    <row r="158" spans="1:7" ht="15.75" thickBot="1" x14ac:dyDescent="0.3">
      <c r="A158" s="7"/>
      <c r="B158" s="8"/>
      <c r="C158" s="8"/>
      <c r="D158" s="8"/>
      <c r="E158" s="41" t="s">
        <v>22</v>
      </c>
      <c r="F158" s="42">
        <f>SUM(F146:F157)</f>
        <v>0</v>
      </c>
      <c r="G158" s="9"/>
    </row>
    <row r="159" spans="1:7" ht="16.5" thickTop="1" thickBot="1" x14ac:dyDescent="0.3"/>
    <row r="160" spans="1:7" ht="20.25" thickTop="1" thickBot="1" x14ac:dyDescent="0.3">
      <c r="A160" s="11" t="s">
        <v>41</v>
      </c>
      <c r="B160" s="10" t="s">
        <v>135</v>
      </c>
      <c r="C160" s="14"/>
      <c r="D160" s="14"/>
      <c r="E160" s="14"/>
      <c r="F160" s="12" t="s">
        <v>45</v>
      </c>
      <c r="G160" s="13" t="s">
        <v>114</v>
      </c>
    </row>
    <row r="161" spans="1:7" ht="15.75" thickBot="1" x14ac:dyDescent="0.3">
      <c r="A161" s="2" t="s">
        <v>1</v>
      </c>
      <c r="B161" s="3" t="s">
        <v>21</v>
      </c>
      <c r="C161" s="3" t="s">
        <v>14</v>
      </c>
      <c r="D161" s="3" t="s">
        <v>17</v>
      </c>
      <c r="E161" s="3" t="s">
        <v>0</v>
      </c>
      <c r="F161" s="3" t="s">
        <v>16</v>
      </c>
      <c r="G161" s="4" t="s">
        <v>19</v>
      </c>
    </row>
    <row r="162" spans="1:7" x14ac:dyDescent="0.25">
      <c r="A162" s="112" t="s">
        <v>55</v>
      </c>
      <c r="B162" s="111" t="s">
        <v>118</v>
      </c>
      <c r="C162" s="111" t="s">
        <v>15</v>
      </c>
      <c r="D162" s="121"/>
      <c r="E162" s="125">
        <v>41640</v>
      </c>
      <c r="F162" s="79">
        <f>'R12 Frais divers'!H77/6</f>
        <v>0</v>
      </c>
      <c r="G162" s="80"/>
    </row>
    <row r="163" spans="1:7" x14ac:dyDescent="0.25">
      <c r="A163" s="112" t="s">
        <v>56</v>
      </c>
      <c r="B163" s="111" t="s">
        <v>119</v>
      </c>
      <c r="C163" s="111" t="s">
        <v>15</v>
      </c>
      <c r="D163" s="121"/>
      <c r="E163" s="125">
        <v>41640</v>
      </c>
      <c r="F163" s="79">
        <f>'R12 Frais divers'!H77/6</f>
        <v>0</v>
      </c>
      <c r="G163" s="80"/>
    </row>
    <row r="164" spans="1:7" x14ac:dyDescent="0.25">
      <c r="A164" s="112" t="s">
        <v>57</v>
      </c>
      <c r="B164" s="111" t="s">
        <v>120</v>
      </c>
      <c r="C164" s="111" t="s">
        <v>15</v>
      </c>
      <c r="D164" s="121"/>
      <c r="E164" s="125">
        <v>41640</v>
      </c>
      <c r="F164" s="79">
        <f>'R12 Frais divers'!H77/6</f>
        <v>0</v>
      </c>
      <c r="G164" s="80"/>
    </row>
    <row r="165" spans="1:7" x14ac:dyDescent="0.25">
      <c r="A165" s="112" t="s">
        <v>58</v>
      </c>
      <c r="B165" s="111" t="s">
        <v>121</v>
      </c>
      <c r="C165" s="111" t="s">
        <v>15</v>
      </c>
      <c r="D165" s="121"/>
      <c r="E165" s="125">
        <v>41640</v>
      </c>
      <c r="F165" s="79">
        <f>'R12 Frais divers'!H77/6</f>
        <v>0</v>
      </c>
      <c r="G165" s="80"/>
    </row>
    <row r="166" spans="1:7" x14ac:dyDescent="0.25">
      <c r="A166" s="112" t="s">
        <v>59</v>
      </c>
      <c r="B166" s="111" t="s">
        <v>122</v>
      </c>
      <c r="C166" s="111" t="s">
        <v>15</v>
      </c>
      <c r="D166" s="121"/>
      <c r="E166" s="125">
        <v>41640</v>
      </c>
      <c r="F166" s="79">
        <f>'R12 Frais divers'!H77/6</f>
        <v>0</v>
      </c>
      <c r="G166" s="80"/>
    </row>
    <row r="167" spans="1:7" ht="15.75" thickBot="1" x14ac:dyDescent="0.3">
      <c r="A167" s="112" t="s">
        <v>60</v>
      </c>
      <c r="B167" s="111" t="s">
        <v>123</v>
      </c>
      <c r="C167" s="111" t="s">
        <v>15</v>
      </c>
      <c r="D167" s="121"/>
      <c r="E167" s="125">
        <v>41640</v>
      </c>
      <c r="F167" s="79">
        <f>'R12 Frais divers'!H77/6</f>
        <v>0</v>
      </c>
      <c r="G167" s="80"/>
    </row>
    <row r="168" spans="1:7" ht="15.75" thickBot="1" x14ac:dyDescent="0.3">
      <c r="A168" s="7"/>
      <c r="B168" s="8"/>
      <c r="C168" s="8"/>
      <c r="D168" s="8"/>
      <c r="E168" s="41" t="s">
        <v>22</v>
      </c>
      <c r="F168" s="42">
        <f>SUM(F162:F167)</f>
        <v>0</v>
      </c>
      <c r="G168" s="9"/>
    </row>
    <row r="169" spans="1:7" ht="16.5" thickTop="1" thickBot="1" x14ac:dyDescent="0.3"/>
    <row r="170" spans="1:7" ht="20.25" thickTop="1" thickBot="1" x14ac:dyDescent="0.3">
      <c r="A170" s="11" t="s">
        <v>43</v>
      </c>
      <c r="B170" s="10" t="s">
        <v>44</v>
      </c>
      <c r="C170" s="14"/>
      <c r="D170" s="14"/>
      <c r="E170" s="14"/>
      <c r="F170" s="12" t="s">
        <v>45</v>
      </c>
      <c r="G170" s="13" t="s">
        <v>54</v>
      </c>
    </row>
    <row r="171" spans="1:7" ht="15.75" thickBot="1" x14ac:dyDescent="0.3">
      <c r="A171" s="2" t="s">
        <v>1</v>
      </c>
      <c r="B171" s="3" t="s">
        <v>21</v>
      </c>
      <c r="C171" s="3" t="s">
        <v>14</v>
      </c>
      <c r="D171" s="3" t="s">
        <v>17</v>
      </c>
      <c r="E171" s="3" t="s">
        <v>0</v>
      </c>
      <c r="F171" s="3" t="s">
        <v>16</v>
      </c>
      <c r="G171" s="4" t="s">
        <v>19</v>
      </c>
    </row>
    <row r="172" spans="1:7" x14ac:dyDescent="0.25">
      <c r="A172" s="112" t="s">
        <v>55</v>
      </c>
      <c r="B172" s="111" t="s">
        <v>118</v>
      </c>
      <c r="C172" s="111" t="s">
        <v>15</v>
      </c>
      <c r="D172" s="121"/>
      <c r="E172" s="125">
        <v>41640</v>
      </c>
      <c r="F172" s="79">
        <f>'R31 Frais Gestion'!H47/864*148</f>
        <v>16.63287037037037</v>
      </c>
      <c r="G172" s="80"/>
    </row>
    <row r="173" spans="1:7" x14ac:dyDescent="0.25">
      <c r="A173" s="112" t="s">
        <v>56</v>
      </c>
      <c r="B173" s="111" t="s">
        <v>119</v>
      </c>
      <c r="C173" s="111" t="s">
        <v>15</v>
      </c>
      <c r="D173" s="121"/>
      <c r="E173" s="125">
        <v>41640</v>
      </c>
      <c r="F173" s="79">
        <f>'R31 Frais Gestion'!H47/864*140</f>
        <v>15.733796296296296</v>
      </c>
      <c r="G173" s="80"/>
    </row>
    <row r="174" spans="1:7" x14ac:dyDescent="0.25">
      <c r="A174" s="112" t="s">
        <v>57</v>
      </c>
      <c r="B174" s="111" t="s">
        <v>120</v>
      </c>
      <c r="C174" s="111" t="s">
        <v>15</v>
      </c>
      <c r="D174" s="121"/>
      <c r="E174" s="125">
        <v>41640</v>
      </c>
      <c r="F174" s="79">
        <f>'R31 Frais Gestion'!H47/864*148</f>
        <v>16.63287037037037</v>
      </c>
      <c r="G174" s="80"/>
    </row>
    <row r="175" spans="1:7" x14ac:dyDescent="0.25">
      <c r="A175" s="112" t="s">
        <v>58</v>
      </c>
      <c r="B175" s="111" t="s">
        <v>121</v>
      </c>
      <c r="C175" s="111" t="s">
        <v>15</v>
      </c>
      <c r="D175" s="121"/>
      <c r="E175" s="125">
        <v>41640</v>
      </c>
      <c r="F175" s="79">
        <f>'R31 Frais Gestion'!H47/864*140</f>
        <v>15.733796296296296</v>
      </c>
      <c r="G175" s="80"/>
    </row>
    <row r="176" spans="1:7" x14ac:dyDescent="0.25">
      <c r="A176" s="112" t="s">
        <v>59</v>
      </c>
      <c r="B176" s="111" t="s">
        <v>122</v>
      </c>
      <c r="C176" s="111" t="s">
        <v>15</v>
      </c>
      <c r="D176" s="121"/>
      <c r="E176" s="125">
        <v>41640</v>
      </c>
      <c r="F176" s="79">
        <f>'R31 Frais Gestion'!H47/864*148</f>
        <v>16.63287037037037</v>
      </c>
      <c r="G176" s="80"/>
    </row>
    <row r="177" spans="1:7" ht="15.75" thickBot="1" x14ac:dyDescent="0.3">
      <c r="A177" s="112" t="s">
        <v>60</v>
      </c>
      <c r="B177" s="111" t="s">
        <v>123</v>
      </c>
      <c r="C177" s="111" t="s">
        <v>15</v>
      </c>
      <c r="D177" s="121"/>
      <c r="E177" s="125">
        <v>41640</v>
      </c>
      <c r="F177" s="79">
        <f>'R31 Frais Gestion'!H47/864*140</f>
        <v>15.733796296296296</v>
      </c>
      <c r="G177" s="80"/>
    </row>
    <row r="178" spans="1:7" ht="15.75" thickBot="1" x14ac:dyDescent="0.3">
      <c r="A178" s="7"/>
      <c r="B178" s="8"/>
      <c r="C178" s="8"/>
      <c r="D178" s="8"/>
      <c r="E178" s="41" t="s">
        <v>22</v>
      </c>
      <c r="F178" s="42">
        <f>SUM(F172:F177)</f>
        <v>97.1</v>
      </c>
      <c r="G178" s="9"/>
    </row>
    <row r="179" spans="1:7" ht="15.75" thickTop="1" x14ac:dyDescent="0.25"/>
    <row r="190" spans="1:7" ht="15.75" thickBot="1" x14ac:dyDescent="0.3"/>
    <row r="191" spans="1:7" ht="20.25" thickTop="1" thickBot="1" x14ac:dyDescent="0.3">
      <c r="A191" s="11" t="s">
        <v>67</v>
      </c>
      <c r="B191" s="10" t="s">
        <v>66</v>
      </c>
      <c r="C191" s="14"/>
      <c r="D191" s="14"/>
      <c r="E191" s="14"/>
      <c r="F191" s="12" t="s">
        <v>45</v>
      </c>
      <c r="G191" s="13" t="s">
        <v>54</v>
      </c>
    </row>
    <row r="192" spans="1:7" ht="15.75" thickBot="1" x14ac:dyDescent="0.3">
      <c r="A192" s="2" t="s">
        <v>1</v>
      </c>
      <c r="B192" s="3" t="s">
        <v>21</v>
      </c>
      <c r="C192" s="3" t="s">
        <v>14</v>
      </c>
      <c r="D192" s="3" t="s">
        <v>17</v>
      </c>
      <c r="E192" s="3" t="s">
        <v>0</v>
      </c>
      <c r="F192" s="3" t="s">
        <v>16</v>
      </c>
      <c r="G192" s="4" t="s">
        <v>19</v>
      </c>
    </row>
    <row r="193" spans="1:7" x14ac:dyDescent="0.25">
      <c r="A193" s="112" t="s">
        <v>2</v>
      </c>
      <c r="B193" s="111" t="s">
        <v>102</v>
      </c>
      <c r="C193" s="124" t="str">
        <f>'R32 Assurances'!E4</f>
        <v>Acc. du travail</v>
      </c>
      <c r="D193" s="121" t="str">
        <f>'R32 Assurances'!B4</f>
        <v>*</v>
      </c>
      <c r="E193" s="122">
        <f>'R32 Assurances'!C4</f>
        <v>41985</v>
      </c>
      <c r="F193" s="79">
        <f>'R32 Assurances'!H4</f>
        <v>67.191299999999998</v>
      </c>
      <c r="G193" s="80" t="str">
        <f>'R32 Assurances'!I4</f>
        <v>*</v>
      </c>
    </row>
    <row r="194" spans="1:7" x14ac:dyDescent="0.25">
      <c r="A194" s="112" t="s">
        <v>3</v>
      </c>
      <c r="B194" s="111" t="s">
        <v>102</v>
      </c>
      <c r="C194" s="124">
        <f>'R32 Assurances'!E5</f>
        <v>0</v>
      </c>
      <c r="D194" s="121" t="str">
        <f>'R32 Assurances'!B5</f>
        <v>*</v>
      </c>
      <c r="E194" s="122" t="str">
        <f>'R32 Assurances'!C5</f>
        <v>*</v>
      </c>
      <c r="F194" s="79">
        <f>'R32 Assurances'!H5</f>
        <v>0</v>
      </c>
      <c r="G194" s="80" t="str">
        <f>'R32 Assurances'!I5</f>
        <v>*</v>
      </c>
    </row>
    <row r="195" spans="1:7" x14ac:dyDescent="0.25">
      <c r="A195" s="112" t="s">
        <v>4</v>
      </c>
      <c r="B195" s="111" t="s">
        <v>102</v>
      </c>
      <c r="C195" s="124">
        <f>'R32 Assurances'!E6</f>
        <v>0</v>
      </c>
      <c r="D195" s="121" t="str">
        <f>'R32 Assurances'!B6</f>
        <v>*</v>
      </c>
      <c r="E195" s="122" t="str">
        <f>'R32 Assurances'!C6</f>
        <v>*</v>
      </c>
      <c r="F195" s="79">
        <f>'R32 Assurances'!H6</f>
        <v>0</v>
      </c>
      <c r="G195" s="80" t="str">
        <f>'R32 Assurances'!I6</f>
        <v>*</v>
      </c>
    </row>
    <row r="196" spans="1:7" x14ac:dyDescent="0.25">
      <c r="A196" s="112" t="s">
        <v>5</v>
      </c>
      <c r="B196" s="111" t="s">
        <v>102</v>
      </c>
      <c r="C196" s="124">
        <f>'R32 Assurances'!E7</f>
        <v>0</v>
      </c>
      <c r="D196" s="121" t="str">
        <f>'R32 Assurances'!B7</f>
        <v>*</v>
      </c>
      <c r="E196" s="122" t="str">
        <f>'R32 Assurances'!C7</f>
        <v>*</v>
      </c>
      <c r="F196" s="79">
        <f>'R32 Assurances'!H7</f>
        <v>0</v>
      </c>
      <c r="G196" s="80" t="str">
        <f>'R32 Assurances'!I7</f>
        <v>*</v>
      </c>
    </row>
    <row r="197" spans="1:7" x14ac:dyDescent="0.25">
      <c r="A197" s="112" t="s">
        <v>6</v>
      </c>
      <c r="B197" s="111" t="s">
        <v>102</v>
      </c>
      <c r="C197" s="124">
        <f>'R32 Assurances'!E8</f>
        <v>0</v>
      </c>
      <c r="D197" s="121" t="str">
        <f>'R32 Assurances'!B8</f>
        <v>*</v>
      </c>
      <c r="E197" s="122" t="str">
        <f>'R32 Assurances'!C8</f>
        <v>*</v>
      </c>
      <c r="F197" s="79">
        <f>'R32 Assurances'!H8</f>
        <v>0</v>
      </c>
      <c r="G197" s="80" t="str">
        <f>'R32 Assurances'!I8</f>
        <v>*</v>
      </c>
    </row>
    <row r="198" spans="1:7" x14ac:dyDescent="0.25">
      <c r="A198" s="112" t="s">
        <v>7</v>
      </c>
      <c r="B198" s="111" t="s">
        <v>102</v>
      </c>
      <c r="C198" s="124">
        <f>'R32 Assurances'!E9</f>
        <v>0</v>
      </c>
      <c r="D198" s="121" t="str">
        <f>'R32 Assurances'!B9</f>
        <v>*</v>
      </c>
      <c r="E198" s="122" t="str">
        <f>'R32 Assurances'!C9</f>
        <v>*</v>
      </c>
      <c r="F198" s="79">
        <f>'R32 Assurances'!H9</f>
        <v>0</v>
      </c>
      <c r="G198" s="80" t="str">
        <f>'R32 Assurances'!I9</f>
        <v>*</v>
      </c>
    </row>
    <row r="199" spans="1:7" x14ac:dyDescent="0.25">
      <c r="A199" s="112" t="s">
        <v>8</v>
      </c>
      <c r="B199" s="111" t="s">
        <v>102</v>
      </c>
      <c r="C199" s="124">
        <f>'R32 Assurances'!E10</f>
        <v>0</v>
      </c>
      <c r="D199" s="121" t="str">
        <f>'R32 Assurances'!B10</f>
        <v>*</v>
      </c>
      <c r="E199" s="122" t="str">
        <f>'R32 Assurances'!C10</f>
        <v>*</v>
      </c>
      <c r="F199" s="79">
        <f>'R32 Assurances'!H10</f>
        <v>0</v>
      </c>
      <c r="G199" s="80" t="str">
        <f>'R32 Assurances'!I10</f>
        <v>*</v>
      </c>
    </row>
    <row r="200" spans="1:7" x14ac:dyDescent="0.25">
      <c r="A200" s="112" t="s">
        <v>9</v>
      </c>
      <c r="B200" s="111" t="s">
        <v>102</v>
      </c>
      <c r="C200" s="124">
        <f>'R32 Assurances'!E11</f>
        <v>0</v>
      </c>
      <c r="D200" s="121" t="str">
        <f>'R32 Assurances'!B11</f>
        <v>*</v>
      </c>
      <c r="E200" s="122" t="str">
        <f>'R32 Assurances'!C11</f>
        <v>*</v>
      </c>
      <c r="F200" s="79">
        <f>'R32 Assurances'!H11</f>
        <v>0</v>
      </c>
      <c r="G200" s="80" t="str">
        <f>'R32 Assurances'!I11</f>
        <v>*</v>
      </c>
    </row>
    <row r="201" spans="1:7" x14ac:dyDescent="0.25">
      <c r="A201" s="112" t="s">
        <v>10</v>
      </c>
      <c r="B201" s="111" t="s">
        <v>102</v>
      </c>
      <c r="C201" s="124" t="str">
        <f>'R32 Assurances'!E12</f>
        <v>Top Habitation</v>
      </c>
      <c r="D201" s="121" t="str">
        <f>'R32 Assurances'!B12</f>
        <v>*</v>
      </c>
      <c r="E201" s="122">
        <f>'R32 Assurances'!C12</f>
        <v>41893</v>
      </c>
      <c r="F201" s="79">
        <f>'R32 Assurances'!H12</f>
        <v>993.51890000000003</v>
      </c>
      <c r="G201" s="80" t="str">
        <f>'R32 Assurances'!I12</f>
        <v>*</v>
      </c>
    </row>
    <row r="202" spans="1:7" x14ac:dyDescent="0.25">
      <c r="A202" s="112" t="s">
        <v>11</v>
      </c>
      <c r="B202" s="111" t="s">
        <v>102</v>
      </c>
      <c r="C202" s="124">
        <f>'R32 Assurances'!E13</f>
        <v>0</v>
      </c>
      <c r="D202" s="121" t="str">
        <f>'R32 Assurances'!B13</f>
        <v>*</v>
      </c>
      <c r="E202" s="122" t="str">
        <f>'R32 Assurances'!C13</f>
        <v>*</v>
      </c>
      <c r="F202" s="79">
        <f>'R32 Assurances'!H13</f>
        <v>0</v>
      </c>
      <c r="G202" s="80" t="str">
        <f>'R32 Assurances'!I13</f>
        <v>*</v>
      </c>
    </row>
    <row r="203" spans="1:7" x14ac:dyDescent="0.25">
      <c r="A203" s="112" t="s">
        <v>12</v>
      </c>
      <c r="B203" s="111" t="s">
        <v>102</v>
      </c>
      <c r="C203" s="124">
        <f>'R32 Assurances'!E14</f>
        <v>0</v>
      </c>
      <c r="D203" s="121" t="str">
        <f>'R32 Assurances'!B14</f>
        <v>*</v>
      </c>
      <c r="E203" s="122" t="str">
        <f>'R32 Assurances'!C14</f>
        <v>*</v>
      </c>
      <c r="F203" s="79">
        <f>'R32 Assurances'!H14</f>
        <v>0</v>
      </c>
      <c r="G203" s="80" t="str">
        <f>'R32 Assurances'!I14</f>
        <v>*</v>
      </c>
    </row>
    <row r="204" spans="1:7" ht="15.75" thickBot="1" x14ac:dyDescent="0.3">
      <c r="A204" s="112" t="s">
        <v>13</v>
      </c>
      <c r="B204" s="111" t="s">
        <v>102</v>
      </c>
      <c r="C204" s="124">
        <f>'R32 Assurances'!E15</f>
        <v>0</v>
      </c>
      <c r="D204" s="121" t="str">
        <f>'R32 Assurances'!B15</f>
        <v>*</v>
      </c>
      <c r="E204" s="122" t="str">
        <f>'R32 Assurances'!C15</f>
        <v>*</v>
      </c>
      <c r="F204" s="79">
        <f>'R32 Assurances'!H15</f>
        <v>0</v>
      </c>
      <c r="G204" s="80" t="str">
        <f>'R32 Assurances'!I15</f>
        <v>*</v>
      </c>
    </row>
    <row r="205" spans="1:7" ht="15.75" thickBot="1" x14ac:dyDescent="0.3">
      <c r="A205" s="7"/>
      <c r="B205" s="8"/>
      <c r="C205" s="8"/>
      <c r="D205" s="8"/>
      <c r="E205" s="41" t="s">
        <v>22</v>
      </c>
      <c r="F205" s="42">
        <f>SUM(F193:F204)</f>
        <v>1060.7102</v>
      </c>
      <c r="G205" s="9"/>
    </row>
    <row r="206" spans="1:7" ht="16.5" thickTop="1" thickBot="1" x14ac:dyDescent="0.3"/>
    <row r="207" spans="1:7" ht="20.25" thickTop="1" thickBot="1" x14ac:dyDescent="0.3">
      <c r="A207" s="11" t="s">
        <v>64</v>
      </c>
      <c r="B207" s="10" t="s">
        <v>65</v>
      </c>
      <c r="C207" s="14"/>
      <c r="D207" s="14"/>
      <c r="E207" s="14"/>
      <c r="F207" s="12" t="s">
        <v>45</v>
      </c>
      <c r="G207" s="13" t="s">
        <v>54</v>
      </c>
    </row>
    <row r="208" spans="1:7" ht="15.75" thickBot="1" x14ac:dyDescent="0.3">
      <c r="A208" s="2" t="s">
        <v>1</v>
      </c>
      <c r="B208" s="3" t="s">
        <v>21</v>
      </c>
      <c r="C208" s="3" t="s">
        <v>14</v>
      </c>
      <c r="D208" s="3" t="s">
        <v>17</v>
      </c>
      <c r="E208" s="3" t="s">
        <v>0</v>
      </c>
      <c r="F208" s="3" t="s">
        <v>16</v>
      </c>
      <c r="G208" s="4" t="s">
        <v>19</v>
      </c>
    </row>
    <row r="209" spans="1:7" x14ac:dyDescent="0.25">
      <c r="A209" s="112" t="s">
        <v>2</v>
      </c>
      <c r="B209" s="111"/>
      <c r="C209" s="111" t="s">
        <v>15</v>
      </c>
      <c r="D209" s="121"/>
      <c r="E209" s="122">
        <v>40909</v>
      </c>
      <c r="F209" s="79">
        <f>'R34 Gros Travaux'!H4</f>
        <v>0</v>
      </c>
      <c r="G209" s="80"/>
    </row>
    <row r="210" spans="1:7" x14ac:dyDescent="0.25">
      <c r="A210" s="112" t="s">
        <v>3</v>
      </c>
      <c r="B210" s="111"/>
      <c r="C210" s="111" t="s">
        <v>15</v>
      </c>
      <c r="D210" s="121"/>
      <c r="E210" s="122">
        <v>40940</v>
      </c>
      <c r="F210" s="79">
        <f>'R34 Gros Travaux'!H5</f>
        <v>0</v>
      </c>
      <c r="G210" s="80"/>
    </row>
    <row r="211" spans="1:7" x14ac:dyDescent="0.25">
      <c r="A211" s="112" t="s">
        <v>4</v>
      </c>
      <c r="B211" s="111"/>
      <c r="C211" s="111" t="s">
        <v>15</v>
      </c>
      <c r="D211" s="121"/>
      <c r="E211" s="122">
        <v>40969</v>
      </c>
      <c r="F211" s="79">
        <f>'R34 Gros Travaux'!H6</f>
        <v>0</v>
      </c>
      <c r="G211" s="80"/>
    </row>
    <row r="212" spans="1:7" x14ac:dyDescent="0.25">
      <c r="A212" s="112" t="s">
        <v>5</v>
      </c>
      <c r="B212" s="111"/>
      <c r="C212" s="111" t="s">
        <v>15</v>
      </c>
      <c r="D212" s="121"/>
      <c r="E212" s="122">
        <v>41000</v>
      </c>
      <c r="F212" s="79">
        <f>'R34 Gros Travaux'!H7</f>
        <v>0</v>
      </c>
      <c r="G212" s="80"/>
    </row>
    <row r="213" spans="1:7" x14ac:dyDescent="0.25">
      <c r="A213" s="112" t="s">
        <v>6</v>
      </c>
      <c r="B213" s="111"/>
      <c r="C213" s="111" t="s">
        <v>15</v>
      </c>
      <c r="D213" s="121"/>
      <c r="E213" s="122">
        <v>41030</v>
      </c>
      <c r="F213" s="79">
        <f>'R34 Gros Travaux'!H8</f>
        <v>0</v>
      </c>
      <c r="G213" s="80"/>
    </row>
    <row r="214" spans="1:7" x14ac:dyDescent="0.25">
      <c r="A214" s="112" t="s">
        <v>7</v>
      </c>
      <c r="B214" s="111"/>
      <c r="C214" s="111" t="s">
        <v>15</v>
      </c>
      <c r="D214" s="121"/>
      <c r="E214" s="122">
        <v>41061</v>
      </c>
      <c r="F214" s="79">
        <f>'R34 Gros Travaux'!H9</f>
        <v>0</v>
      </c>
      <c r="G214" s="80"/>
    </row>
    <row r="215" spans="1:7" x14ac:dyDescent="0.25">
      <c r="A215" s="112" t="s">
        <v>8</v>
      </c>
      <c r="B215" s="111"/>
      <c r="C215" s="111" t="s">
        <v>15</v>
      </c>
      <c r="D215" s="121"/>
      <c r="E215" s="122">
        <v>41091</v>
      </c>
      <c r="F215" s="79">
        <f>'R34 Gros Travaux'!H10</f>
        <v>0</v>
      </c>
      <c r="G215" s="80"/>
    </row>
    <row r="216" spans="1:7" x14ac:dyDescent="0.25">
      <c r="A216" s="112" t="s">
        <v>9</v>
      </c>
      <c r="B216" s="111"/>
      <c r="C216" s="111" t="s">
        <v>15</v>
      </c>
      <c r="D216" s="121"/>
      <c r="E216" s="122">
        <v>41122</v>
      </c>
      <c r="F216" s="79">
        <f>'R34 Gros Travaux'!H11</f>
        <v>0</v>
      </c>
      <c r="G216" s="80"/>
    </row>
    <row r="217" spans="1:7" x14ac:dyDescent="0.25">
      <c r="A217" s="112" t="s">
        <v>10</v>
      </c>
      <c r="B217" s="111"/>
      <c r="C217" s="111" t="s">
        <v>15</v>
      </c>
      <c r="D217" s="121"/>
      <c r="E217" s="122">
        <v>41153</v>
      </c>
      <c r="F217" s="79">
        <f>'R34 Gros Travaux'!H12</f>
        <v>0</v>
      </c>
      <c r="G217" s="80"/>
    </row>
    <row r="218" spans="1:7" x14ac:dyDescent="0.25">
      <c r="A218" s="112" t="s">
        <v>11</v>
      </c>
      <c r="B218" s="111"/>
      <c r="C218" s="111" t="s">
        <v>15</v>
      </c>
      <c r="D218" s="121"/>
      <c r="E218" s="122">
        <v>41183</v>
      </c>
      <c r="F218" s="79">
        <f>'R34 Gros Travaux'!H13</f>
        <v>0</v>
      </c>
      <c r="G218" s="80"/>
    </row>
    <row r="219" spans="1:7" x14ac:dyDescent="0.25">
      <c r="A219" s="112" t="s">
        <v>12</v>
      </c>
      <c r="B219" s="111"/>
      <c r="C219" s="111" t="s">
        <v>15</v>
      </c>
      <c r="D219" s="121"/>
      <c r="E219" s="122">
        <v>41214</v>
      </c>
      <c r="F219" s="79">
        <f>'R34 Gros Travaux'!H14</f>
        <v>0</v>
      </c>
      <c r="G219" s="80"/>
    </row>
    <row r="220" spans="1:7" ht="15.75" thickBot="1" x14ac:dyDescent="0.3">
      <c r="A220" s="112" t="s">
        <v>13</v>
      </c>
      <c r="B220" s="111"/>
      <c r="C220" s="111" t="s">
        <v>15</v>
      </c>
      <c r="D220" s="121"/>
      <c r="E220" s="122">
        <v>41244</v>
      </c>
      <c r="F220" s="79">
        <f>'R34 Gros Travaux'!H15</f>
        <v>0</v>
      </c>
      <c r="G220" s="80"/>
    </row>
    <row r="221" spans="1:7" ht="15.75" thickBot="1" x14ac:dyDescent="0.3">
      <c r="A221" s="7"/>
      <c r="B221" s="8"/>
      <c r="C221" s="8"/>
      <c r="D221" s="8"/>
      <c r="E221" s="41" t="s">
        <v>22</v>
      </c>
      <c r="F221" s="42">
        <f>SUM(F209:F220)</f>
        <v>0</v>
      </c>
      <c r="G221" s="9"/>
    </row>
    <row r="222" spans="1:7" ht="15.75" thickTop="1" x14ac:dyDescent="0.25"/>
  </sheetData>
  <pageMargins left="0.70866141732283472" right="0.39370078740157483" top="0.59055118110236227" bottom="0.39370078740157483" header="0.31496062992125984" footer="0.31496062992125984"/>
  <pageSetup paperSize="9" scale="80" orientation="portrait" horizontalDpi="4294967293" verticalDpi="300" r:id="rId1"/>
  <ignoredErrors>
    <ignoredError sqref="F101 F103 F175 F173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3" tint="-0.249977111117893"/>
  </sheetPr>
  <dimension ref="A1:H17"/>
  <sheetViews>
    <sheetView workbookViewId="0">
      <selection activeCell="B6" sqref="B6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95</v>
      </c>
      <c r="B2" s="140" t="s">
        <v>28</v>
      </c>
      <c r="C2" s="139"/>
      <c r="D2" s="14"/>
      <c r="E2" s="14"/>
      <c r="F2" s="141" t="s">
        <v>77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12" t="s">
        <v>2</v>
      </c>
      <c r="B4" s="121"/>
      <c r="C4" s="127"/>
      <c r="D4" s="128">
        <v>0</v>
      </c>
      <c r="E4" s="126">
        <v>0.21</v>
      </c>
      <c r="F4" s="79">
        <f>D4+(D4*E4)</f>
        <v>0</v>
      </c>
      <c r="G4" s="80" t="s">
        <v>94</v>
      </c>
    </row>
    <row r="5" spans="1:8" x14ac:dyDescent="0.25">
      <c r="A5" s="112" t="s">
        <v>3</v>
      </c>
      <c r="B5" s="121"/>
      <c r="C5" s="127"/>
      <c r="D5" s="128">
        <v>0</v>
      </c>
      <c r="E5" s="126">
        <v>0.21</v>
      </c>
      <c r="F5" s="79">
        <f t="shared" ref="F5:F15" si="0">D5+(D5*E5)</f>
        <v>0</v>
      </c>
      <c r="G5" s="80" t="s">
        <v>94</v>
      </c>
    </row>
    <row r="6" spans="1:8" x14ac:dyDescent="0.25">
      <c r="A6" s="112" t="s">
        <v>4</v>
      </c>
      <c r="B6" s="121"/>
      <c r="C6" s="127">
        <v>41644</v>
      </c>
      <c r="D6" s="128">
        <v>212</v>
      </c>
      <c r="E6" s="126">
        <v>0.21</v>
      </c>
      <c r="F6" s="79">
        <f t="shared" si="0"/>
        <v>256.52</v>
      </c>
      <c r="G6" s="80" t="s">
        <v>94</v>
      </c>
      <c r="H6" s="75"/>
    </row>
    <row r="7" spans="1:8" x14ac:dyDescent="0.25">
      <c r="A7" s="112" t="s">
        <v>5</v>
      </c>
      <c r="B7" s="121"/>
      <c r="C7" s="127"/>
      <c r="D7" s="128">
        <v>0</v>
      </c>
      <c r="E7" s="126">
        <v>0.21</v>
      </c>
      <c r="F7" s="79">
        <f t="shared" si="0"/>
        <v>0</v>
      </c>
      <c r="G7" s="80" t="s">
        <v>94</v>
      </c>
    </row>
    <row r="8" spans="1:8" x14ac:dyDescent="0.25">
      <c r="A8" s="112" t="s">
        <v>6</v>
      </c>
      <c r="B8" s="121"/>
      <c r="C8" s="127"/>
      <c r="D8" s="128">
        <v>0</v>
      </c>
      <c r="E8" s="126">
        <v>0.21</v>
      </c>
      <c r="F8" s="79">
        <f t="shared" si="0"/>
        <v>0</v>
      </c>
      <c r="G8" s="80" t="s">
        <v>94</v>
      </c>
    </row>
    <row r="9" spans="1:8" x14ac:dyDescent="0.25">
      <c r="A9" s="112" t="s">
        <v>7</v>
      </c>
      <c r="B9" s="121"/>
      <c r="C9" s="127"/>
      <c r="D9" s="128">
        <v>0</v>
      </c>
      <c r="E9" s="126">
        <v>0.21</v>
      </c>
      <c r="F9" s="79">
        <f t="shared" si="0"/>
        <v>0</v>
      </c>
      <c r="G9" s="80" t="s">
        <v>94</v>
      </c>
    </row>
    <row r="10" spans="1:8" x14ac:dyDescent="0.25">
      <c r="A10" s="112" t="s">
        <v>8</v>
      </c>
      <c r="B10" s="121"/>
      <c r="C10" s="127"/>
      <c r="D10" s="128">
        <v>0</v>
      </c>
      <c r="E10" s="126">
        <v>0.21</v>
      </c>
      <c r="F10" s="79">
        <f t="shared" si="0"/>
        <v>0</v>
      </c>
      <c r="G10" s="80" t="s">
        <v>94</v>
      </c>
    </row>
    <row r="11" spans="1:8" x14ac:dyDescent="0.25">
      <c r="A11" s="112" t="s">
        <v>9</v>
      </c>
      <c r="B11" s="121"/>
      <c r="C11" s="127"/>
      <c r="D11" s="128">
        <v>0</v>
      </c>
      <c r="E11" s="126">
        <v>0.21</v>
      </c>
      <c r="F11" s="79">
        <f t="shared" si="0"/>
        <v>0</v>
      </c>
      <c r="G11" s="80" t="s">
        <v>94</v>
      </c>
    </row>
    <row r="12" spans="1:8" x14ac:dyDescent="0.25">
      <c r="A12" s="112" t="s">
        <v>10</v>
      </c>
      <c r="B12" s="121"/>
      <c r="C12" s="127"/>
      <c r="D12" s="128">
        <v>0</v>
      </c>
      <c r="E12" s="126">
        <v>0.21</v>
      </c>
      <c r="F12" s="79">
        <f t="shared" si="0"/>
        <v>0</v>
      </c>
      <c r="G12" s="80" t="s">
        <v>94</v>
      </c>
    </row>
    <row r="13" spans="1:8" x14ac:dyDescent="0.25">
      <c r="A13" s="112" t="s">
        <v>11</v>
      </c>
      <c r="B13" s="121"/>
      <c r="C13" s="127"/>
      <c r="D13" s="128">
        <v>0</v>
      </c>
      <c r="E13" s="126">
        <v>0.21</v>
      </c>
      <c r="F13" s="79">
        <f t="shared" si="0"/>
        <v>0</v>
      </c>
      <c r="G13" s="80" t="s">
        <v>94</v>
      </c>
    </row>
    <row r="14" spans="1:8" x14ac:dyDescent="0.25">
      <c r="A14" s="112" t="s">
        <v>12</v>
      </c>
      <c r="B14" s="121"/>
      <c r="C14" s="127"/>
      <c r="D14" s="128">
        <v>0</v>
      </c>
      <c r="E14" s="126">
        <v>0.21</v>
      </c>
      <c r="F14" s="79">
        <f t="shared" si="0"/>
        <v>0</v>
      </c>
      <c r="G14" s="80" t="s">
        <v>94</v>
      </c>
    </row>
    <row r="15" spans="1:8" ht="15.75" thickBot="1" x14ac:dyDescent="0.3">
      <c r="A15" s="112" t="s">
        <v>13</v>
      </c>
      <c r="B15" s="121"/>
      <c r="C15" s="127"/>
      <c r="D15" s="128">
        <v>0</v>
      </c>
      <c r="E15" s="126">
        <v>0.21</v>
      </c>
      <c r="F15" s="79">
        <f t="shared" si="0"/>
        <v>0</v>
      </c>
      <c r="G15" s="80" t="s">
        <v>94</v>
      </c>
    </row>
    <row r="16" spans="1:8" ht="15.75" thickBot="1" x14ac:dyDescent="0.3">
      <c r="A16" s="7"/>
      <c r="B16" s="8"/>
      <c r="C16" s="8"/>
      <c r="D16" s="69">
        <f>SUM(D4:D15)</f>
        <v>212</v>
      </c>
      <c r="E16" s="41" t="s">
        <v>22</v>
      </c>
      <c r="F16" s="42">
        <f>SUM(F4:F15)</f>
        <v>256.52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theme="3" tint="-0.249977111117893"/>
  </sheetPr>
  <dimension ref="A1:I29"/>
  <sheetViews>
    <sheetView workbookViewId="0"/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89</v>
      </c>
      <c r="B2" s="140" t="s">
        <v>30</v>
      </c>
      <c r="C2" s="139"/>
      <c r="D2" s="14"/>
      <c r="E2" s="14"/>
      <c r="F2" s="14"/>
      <c r="G2" s="14"/>
      <c r="H2" s="141" t="s">
        <v>77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72</v>
      </c>
      <c r="E3" s="3" t="s">
        <v>73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0" t="s">
        <v>92</v>
      </c>
      <c r="C4" s="82">
        <v>40920</v>
      </c>
      <c r="D4" s="76">
        <v>0</v>
      </c>
      <c r="E4" s="77">
        <v>0</v>
      </c>
      <c r="F4" s="78">
        <f>H4/1.06</f>
        <v>0</v>
      </c>
      <c r="G4" s="83">
        <v>0.06</v>
      </c>
      <c r="H4" s="79">
        <v>0</v>
      </c>
      <c r="I4" s="80">
        <v>40945</v>
      </c>
    </row>
    <row r="5" spans="1:9" x14ac:dyDescent="0.25">
      <c r="A5" s="112" t="s">
        <v>3</v>
      </c>
      <c r="B5" s="120" t="s">
        <v>92</v>
      </c>
      <c r="C5" s="82" t="s">
        <v>92</v>
      </c>
      <c r="D5" s="76">
        <v>0</v>
      </c>
      <c r="E5" s="77">
        <v>0</v>
      </c>
      <c r="F5" s="78">
        <f t="shared" ref="F5:F15" si="0">H5/1.06</f>
        <v>0</v>
      </c>
      <c r="G5" s="83">
        <v>0.06</v>
      </c>
      <c r="H5" s="79">
        <v>0</v>
      </c>
      <c r="I5" s="80" t="s">
        <v>92</v>
      </c>
    </row>
    <row r="6" spans="1:9" x14ac:dyDescent="0.25">
      <c r="A6" s="112" t="s">
        <v>4</v>
      </c>
      <c r="B6" s="120" t="s">
        <v>92</v>
      </c>
      <c r="C6" s="82" t="s">
        <v>92</v>
      </c>
      <c r="D6" s="76">
        <v>0</v>
      </c>
      <c r="E6" s="77">
        <v>0</v>
      </c>
      <c r="F6" s="78">
        <f t="shared" si="0"/>
        <v>0</v>
      </c>
      <c r="G6" s="83">
        <v>0.06</v>
      </c>
      <c r="H6" s="79">
        <v>0</v>
      </c>
      <c r="I6" s="80" t="s">
        <v>92</v>
      </c>
    </row>
    <row r="7" spans="1:9" x14ac:dyDescent="0.25">
      <c r="A7" s="112" t="s">
        <v>5</v>
      </c>
      <c r="B7" s="120" t="s">
        <v>92</v>
      </c>
      <c r="C7" s="82">
        <v>41011</v>
      </c>
      <c r="D7" s="76">
        <v>0</v>
      </c>
      <c r="E7" s="77">
        <v>0</v>
      </c>
      <c r="F7" s="78">
        <f t="shared" si="0"/>
        <v>0</v>
      </c>
      <c r="G7" s="83">
        <v>0.06</v>
      </c>
      <c r="H7" s="79">
        <v>0</v>
      </c>
      <c r="I7" s="80">
        <v>41064</v>
      </c>
    </row>
    <row r="8" spans="1:9" x14ac:dyDescent="0.25">
      <c r="A8" s="112" t="s">
        <v>6</v>
      </c>
      <c r="B8" s="120" t="s">
        <v>92</v>
      </c>
      <c r="C8" s="82" t="s">
        <v>92</v>
      </c>
      <c r="D8" s="76">
        <v>0</v>
      </c>
      <c r="E8" s="77">
        <v>0</v>
      </c>
      <c r="F8" s="78">
        <f t="shared" si="0"/>
        <v>0</v>
      </c>
      <c r="G8" s="83">
        <v>0.06</v>
      </c>
      <c r="H8" s="79">
        <v>0</v>
      </c>
      <c r="I8" s="80" t="s">
        <v>92</v>
      </c>
    </row>
    <row r="9" spans="1:9" x14ac:dyDescent="0.25">
      <c r="A9" s="112" t="s">
        <v>7</v>
      </c>
      <c r="B9" s="120" t="s">
        <v>92</v>
      </c>
      <c r="C9" s="82" t="s">
        <v>92</v>
      </c>
      <c r="D9" s="76">
        <v>0</v>
      </c>
      <c r="E9" s="77">
        <v>0</v>
      </c>
      <c r="F9" s="78">
        <f t="shared" si="0"/>
        <v>0</v>
      </c>
      <c r="G9" s="83">
        <v>0.06</v>
      </c>
      <c r="H9" s="79">
        <v>0</v>
      </c>
      <c r="I9" s="80" t="s">
        <v>92</v>
      </c>
    </row>
    <row r="10" spans="1:9" x14ac:dyDescent="0.25">
      <c r="A10" s="112" t="s">
        <v>8</v>
      </c>
      <c r="B10" s="120" t="s">
        <v>92</v>
      </c>
      <c r="C10" s="82">
        <v>41102</v>
      </c>
      <c r="D10" s="76">
        <v>0</v>
      </c>
      <c r="E10" s="77">
        <v>0</v>
      </c>
      <c r="F10" s="78">
        <f t="shared" si="0"/>
        <v>0</v>
      </c>
      <c r="G10" s="83">
        <v>0.06</v>
      </c>
      <c r="H10" s="79">
        <v>0</v>
      </c>
      <c r="I10" s="81" t="s">
        <v>92</v>
      </c>
    </row>
    <row r="11" spans="1:9" x14ac:dyDescent="0.25">
      <c r="A11" s="112" t="s">
        <v>9</v>
      </c>
      <c r="B11" s="120" t="s">
        <v>92</v>
      </c>
      <c r="C11" s="82" t="s">
        <v>92</v>
      </c>
      <c r="D11" s="76">
        <v>0</v>
      </c>
      <c r="E11" s="77">
        <v>0</v>
      </c>
      <c r="F11" s="78">
        <f t="shared" si="0"/>
        <v>0</v>
      </c>
      <c r="G11" s="83">
        <v>0.06</v>
      </c>
      <c r="H11" s="79">
        <v>0</v>
      </c>
      <c r="I11" s="80" t="s">
        <v>92</v>
      </c>
    </row>
    <row r="12" spans="1:9" x14ac:dyDescent="0.25">
      <c r="A12" s="112" t="s">
        <v>10</v>
      </c>
      <c r="B12" s="120" t="s">
        <v>92</v>
      </c>
      <c r="C12" s="82">
        <v>41171</v>
      </c>
      <c r="D12" s="76">
        <v>347</v>
      </c>
      <c r="E12" s="77">
        <f t="shared" ref="E12" si="1">F12/D12</f>
        <v>0</v>
      </c>
      <c r="F12" s="78">
        <f t="shared" si="0"/>
        <v>0</v>
      </c>
      <c r="G12" s="83">
        <v>0.06</v>
      </c>
      <c r="H12" s="79">
        <v>0</v>
      </c>
      <c r="I12" s="80">
        <v>41185</v>
      </c>
    </row>
    <row r="13" spans="1:9" x14ac:dyDescent="0.25">
      <c r="A13" s="112" t="s">
        <v>11</v>
      </c>
      <c r="B13" s="120" t="s">
        <v>92</v>
      </c>
      <c r="C13" s="82" t="s">
        <v>92</v>
      </c>
      <c r="D13" s="76">
        <v>0</v>
      </c>
      <c r="E13" s="77">
        <v>0</v>
      </c>
      <c r="F13" s="78">
        <f t="shared" si="0"/>
        <v>0</v>
      </c>
      <c r="G13" s="83">
        <v>0.06</v>
      </c>
      <c r="H13" s="79">
        <v>0</v>
      </c>
      <c r="I13" s="80" t="s">
        <v>92</v>
      </c>
    </row>
    <row r="14" spans="1:9" x14ac:dyDescent="0.25">
      <c r="A14" s="112" t="s">
        <v>12</v>
      </c>
      <c r="B14" s="120" t="s">
        <v>92</v>
      </c>
      <c r="C14" s="82" t="s">
        <v>92</v>
      </c>
      <c r="D14" s="76">
        <v>0</v>
      </c>
      <c r="E14" s="77">
        <v>0</v>
      </c>
      <c r="F14" s="78">
        <f t="shared" si="0"/>
        <v>0</v>
      </c>
      <c r="G14" s="83">
        <v>0.06</v>
      </c>
      <c r="H14" s="79">
        <v>0</v>
      </c>
      <c r="I14" s="80" t="s">
        <v>92</v>
      </c>
    </row>
    <row r="15" spans="1:9" ht="15.75" thickBot="1" x14ac:dyDescent="0.3">
      <c r="A15" s="112" t="s">
        <v>13</v>
      </c>
      <c r="B15" s="120" t="s">
        <v>92</v>
      </c>
      <c r="C15" s="82">
        <v>41262</v>
      </c>
      <c r="D15" s="76">
        <v>0</v>
      </c>
      <c r="E15" s="77">
        <v>0</v>
      </c>
      <c r="F15" s="78">
        <f t="shared" si="0"/>
        <v>0</v>
      </c>
      <c r="G15" s="83">
        <v>0.06</v>
      </c>
      <c r="H15" s="79">
        <v>0</v>
      </c>
      <c r="I15" s="80">
        <v>41276</v>
      </c>
    </row>
    <row r="16" spans="1:9" ht="15.75" thickBot="1" x14ac:dyDescent="0.3">
      <c r="A16" s="7"/>
      <c r="B16" s="8"/>
      <c r="C16" s="8"/>
      <c r="D16" s="71">
        <f>SUM(D4:D15)</f>
        <v>347</v>
      </c>
      <c r="E16" s="8"/>
      <c r="F16" s="69">
        <f>SUM(F4:F15)</f>
        <v>0</v>
      </c>
      <c r="G16" s="41" t="s">
        <v>22</v>
      </c>
      <c r="H16" s="42">
        <f>SUM(H4:H15)</f>
        <v>0</v>
      </c>
      <c r="I16" s="9"/>
    </row>
    <row r="17" spans="1:9" ht="15.75" thickTop="1" x14ac:dyDescent="0.25"/>
    <row r="18" spans="1:9" ht="9.9499999999999993" customHeight="1" x14ac:dyDescent="0.25">
      <c r="A18" s="134"/>
      <c r="B18" s="134"/>
      <c r="C18" s="134"/>
      <c r="D18" s="134"/>
      <c r="E18" s="134"/>
      <c r="F18" s="134"/>
      <c r="G18" s="134"/>
      <c r="H18" s="134"/>
      <c r="I18" s="134"/>
    </row>
    <row r="20" spans="1:9" ht="18.75" x14ac:dyDescent="0.3">
      <c r="A20" s="59" t="s">
        <v>186</v>
      </c>
    </row>
    <row r="21" spans="1:9" ht="15.75" thickBot="1" x14ac:dyDescent="0.3"/>
    <row r="22" spans="1:9" ht="15.75" thickBot="1" x14ac:dyDescent="0.3">
      <c r="A22" s="84"/>
      <c r="B22" s="85"/>
      <c r="C22" s="85"/>
      <c r="D22" s="85"/>
      <c r="E22" s="85"/>
      <c r="F22" s="85"/>
      <c r="G22" s="85"/>
      <c r="H22" s="86"/>
    </row>
    <row r="23" spans="1:9" ht="15.75" thickBot="1" x14ac:dyDescent="0.3">
      <c r="A23" s="88" t="s">
        <v>107</v>
      </c>
      <c r="B23" s="72"/>
      <c r="C23" s="72"/>
      <c r="D23" s="130">
        <v>347</v>
      </c>
      <c r="E23" s="72"/>
      <c r="F23" s="72"/>
      <c r="G23" s="72"/>
      <c r="H23" s="89">
        <f>H16</f>
        <v>0</v>
      </c>
    </row>
    <row r="24" spans="1:9" ht="15.75" thickBot="1" x14ac:dyDescent="0.3">
      <c r="A24" s="88" t="s">
        <v>108</v>
      </c>
      <c r="B24" s="72"/>
      <c r="C24" s="72"/>
      <c r="D24" s="91"/>
      <c r="E24" s="92"/>
      <c r="F24" s="92"/>
      <c r="G24" s="92"/>
      <c r="H24" s="93"/>
    </row>
    <row r="25" spans="1:9" x14ac:dyDescent="0.25">
      <c r="A25" s="88" t="s">
        <v>109</v>
      </c>
      <c r="B25" s="72"/>
      <c r="C25" s="72"/>
      <c r="D25" s="130">
        <v>0</v>
      </c>
      <c r="E25" s="72">
        <v>1.0207999999999999</v>
      </c>
      <c r="F25" s="72">
        <f>D25*E25</f>
        <v>0</v>
      </c>
      <c r="G25" s="129">
        <v>0.06</v>
      </c>
      <c r="H25" s="90">
        <f>F25+(F25*G25)</f>
        <v>0</v>
      </c>
    </row>
    <row r="26" spans="1:9" x14ac:dyDescent="0.25">
      <c r="A26" s="88" t="s">
        <v>110</v>
      </c>
      <c r="B26" s="72"/>
      <c r="C26" s="72"/>
      <c r="D26" s="130">
        <v>0</v>
      </c>
      <c r="E26" s="72">
        <v>1.8675999999999999</v>
      </c>
      <c r="F26" s="72">
        <f t="shared" ref="F26:F27" si="2">D26*E26</f>
        <v>0</v>
      </c>
      <c r="G26" s="129">
        <v>0.06</v>
      </c>
      <c r="H26" s="90">
        <f t="shared" ref="H26:H27" si="3">F26+(F26*G26)</f>
        <v>0</v>
      </c>
    </row>
    <row r="27" spans="1:9" ht="15.75" thickBot="1" x14ac:dyDescent="0.3">
      <c r="A27" s="88" t="s">
        <v>111</v>
      </c>
      <c r="B27" s="72"/>
      <c r="C27" s="72"/>
      <c r="D27" s="130">
        <v>0</v>
      </c>
      <c r="E27" s="72">
        <v>2.7677999999999998</v>
      </c>
      <c r="F27" s="72">
        <f t="shared" si="2"/>
        <v>0</v>
      </c>
      <c r="G27" s="129">
        <v>0.06</v>
      </c>
      <c r="H27" s="90">
        <f t="shared" si="3"/>
        <v>0</v>
      </c>
    </row>
    <row r="28" spans="1:9" ht="15.75" thickBot="1" x14ac:dyDescent="0.3">
      <c r="A28" s="91"/>
      <c r="B28" s="92"/>
      <c r="C28" s="92"/>
      <c r="D28" s="92"/>
      <c r="E28" s="92"/>
      <c r="F28" s="92"/>
      <c r="G28" s="92"/>
      <c r="H28" s="93"/>
    </row>
    <row r="29" spans="1:9" ht="15.75" thickBot="1" x14ac:dyDescent="0.3">
      <c r="A29" s="94" t="s">
        <v>187</v>
      </c>
      <c r="B29" s="87"/>
      <c r="C29" s="87"/>
      <c r="D29" s="87"/>
      <c r="E29" s="87"/>
      <c r="F29" s="87"/>
      <c r="G29" s="95" t="s">
        <v>22</v>
      </c>
      <c r="H29" s="96">
        <f>H23-H25-H26-H27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3" tint="-0.249977111117893"/>
  </sheetPr>
  <dimension ref="A1:G17"/>
  <sheetViews>
    <sheetView workbookViewId="0">
      <selection activeCell="F13" sqref="F13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105</v>
      </c>
      <c r="B2" s="140" t="s">
        <v>32</v>
      </c>
      <c r="C2" s="139"/>
      <c r="D2" s="14"/>
      <c r="E2" s="14"/>
      <c r="F2" s="141" t="s">
        <v>115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1" t="s">
        <v>92</v>
      </c>
      <c r="C4" s="127" t="s">
        <v>92</v>
      </c>
      <c r="D4" s="128">
        <v>675</v>
      </c>
      <c r="E4" s="126">
        <v>0.06</v>
      </c>
      <c r="F4" s="79">
        <f>D4+(D4*E4)</f>
        <v>715.5</v>
      </c>
      <c r="G4" s="80" t="s">
        <v>92</v>
      </c>
    </row>
    <row r="5" spans="1:7" x14ac:dyDescent="0.25">
      <c r="A5" s="112" t="s">
        <v>3</v>
      </c>
      <c r="B5" s="121" t="s">
        <v>92</v>
      </c>
      <c r="C5" s="127" t="s">
        <v>92</v>
      </c>
      <c r="D5" s="128">
        <v>0</v>
      </c>
      <c r="E5" s="126">
        <v>0.21</v>
      </c>
      <c r="F5" s="79">
        <f t="shared" ref="F5:F15" si="0">D5+(D5*E5)</f>
        <v>0</v>
      </c>
      <c r="G5" s="80" t="s">
        <v>92</v>
      </c>
    </row>
    <row r="6" spans="1:7" x14ac:dyDescent="0.25">
      <c r="A6" s="112" t="s">
        <v>4</v>
      </c>
      <c r="B6" s="121" t="s">
        <v>92</v>
      </c>
      <c r="C6" s="127" t="s">
        <v>92</v>
      </c>
      <c r="D6" s="128">
        <v>245.41</v>
      </c>
      <c r="E6" s="126">
        <v>0.21</v>
      </c>
      <c r="F6" s="79">
        <f t="shared" si="0"/>
        <v>296.9461</v>
      </c>
      <c r="G6" s="80" t="s">
        <v>92</v>
      </c>
    </row>
    <row r="7" spans="1:7" x14ac:dyDescent="0.25">
      <c r="A7" s="112" t="s">
        <v>5</v>
      </c>
      <c r="B7" s="121" t="s">
        <v>92</v>
      </c>
      <c r="C7" s="127" t="s">
        <v>92</v>
      </c>
      <c r="D7" s="128">
        <v>0</v>
      </c>
      <c r="E7" s="126">
        <v>0.21</v>
      </c>
      <c r="F7" s="79">
        <f t="shared" si="0"/>
        <v>0</v>
      </c>
      <c r="G7" s="80" t="s">
        <v>92</v>
      </c>
    </row>
    <row r="8" spans="1:7" x14ac:dyDescent="0.25">
      <c r="A8" s="112" t="s">
        <v>6</v>
      </c>
      <c r="B8" s="121" t="s">
        <v>92</v>
      </c>
      <c r="C8" s="127" t="s">
        <v>92</v>
      </c>
      <c r="D8" s="128">
        <v>0</v>
      </c>
      <c r="E8" s="126">
        <v>0.21</v>
      </c>
      <c r="F8" s="79">
        <f t="shared" si="0"/>
        <v>0</v>
      </c>
      <c r="G8" s="80" t="s">
        <v>92</v>
      </c>
    </row>
    <row r="9" spans="1:7" x14ac:dyDescent="0.25">
      <c r="A9" s="112" t="s">
        <v>7</v>
      </c>
      <c r="B9" s="121" t="s">
        <v>92</v>
      </c>
      <c r="C9" s="127" t="s">
        <v>92</v>
      </c>
      <c r="D9" s="128">
        <v>0</v>
      </c>
      <c r="E9" s="126">
        <v>0.21</v>
      </c>
      <c r="F9" s="79">
        <f t="shared" si="0"/>
        <v>0</v>
      </c>
      <c r="G9" s="80" t="s">
        <v>92</v>
      </c>
    </row>
    <row r="10" spans="1:7" x14ac:dyDescent="0.25">
      <c r="A10" s="112" t="s">
        <v>8</v>
      </c>
      <c r="B10" s="121" t="s">
        <v>92</v>
      </c>
      <c r="C10" s="127" t="s">
        <v>92</v>
      </c>
      <c r="D10" s="128">
        <v>80</v>
      </c>
      <c r="E10" s="126">
        <v>0.06</v>
      </c>
      <c r="F10" s="79">
        <f t="shared" si="0"/>
        <v>84.8</v>
      </c>
      <c r="G10" s="80" t="s">
        <v>92</v>
      </c>
    </row>
    <row r="11" spans="1:7" x14ac:dyDescent="0.25">
      <c r="A11" s="112" t="s">
        <v>9</v>
      </c>
      <c r="B11" s="121" t="s">
        <v>92</v>
      </c>
      <c r="C11" s="127" t="s">
        <v>92</v>
      </c>
      <c r="D11" s="128">
        <v>0</v>
      </c>
      <c r="E11" s="126">
        <v>0.21</v>
      </c>
      <c r="F11" s="79">
        <f t="shared" si="0"/>
        <v>0</v>
      </c>
      <c r="G11" s="80" t="s">
        <v>92</v>
      </c>
    </row>
    <row r="12" spans="1:7" x14ac:dyDescent="0.25">
      <c r="A12" s="112" t="s">
        <v>10</v>
      </c>
      <c r="B12" s="121" t="s">
        <v>92</v>
      </c>
      <c r="C12" s="127" t="s">
        <v>92</v>
      </c>
      <c r="D12" s="128">
        <v>0</v>
      </c>
      <c r="E12" s="126">
        <v>0.21</v>
      </c>
      <c r="F12" s="79">
        <f t="shared" si="0"/>
        <v>0</v>
      </c>
      <c r="G12" s="80" t="s">
        <v>92</v>
      </c>
    </row>
    <row r="13" spans="1:7" x14ac:dyDescent="0.25">
      <c r="A13" s="112" t="s">
        <v>11</v>
      </c>
      <c r="B13" s="121" t="s">
        <v>92</v>
      </c>
      <c r="C13" s="127" t="s">
        <v>92</v>
      </c>
      <c r="D13" s="128">
        <v>0</v>
      </c>
      <c r="E13" s="126">
        <v>0.21</v>
      </c>
      <c r="F13" s="79">
        <f t="shared" si="0"/>
        <v>0</v>
      </c>
      <c r="G13" s="80" t="s">
        <v>92</v>
      </c>
    </row>
    <row r="14" spans="1:7" x14ac:dyDescent="0.25">
      <c r="A14" s="112" t="s">
        <v>12</v>
      </c>
      <c r="B14" s="121" t="s">
        <v>92</v>
      </c>
      <c r="C14" s="127" t="s">
        <v>92</v>
      </c>
      <c r="D14" s="128">
        <v>0</v>
      </c>
      <c r="E14" s="126">
        <v>0.21</v>
      </c>
      <c r="F14" s="79">
        <f t="shared" si="0"/>
        <v>0</v>
      </c>
      <c r="G14" s="80" t="s">
        <v>92</v>
      </c>
    </row>
    <row r="15" spans="1:7" ht="15.75" thickBot="1" x14ac:dyDescent="0.3">
      <c r="A15" s="112" t="s">
        <v>13</v>
      </c>
      <c r="B15" s="121" t="s">
        <v>92</v>
      </c>
      <c r="C15" s="127" t="s">
        <v>92</v>
      </c>
      <c r="D15" s="128">
        <v>0</v>
      </c>
      <c r="E15" s="126">
        <v>0.21</v>
      </c>
      <c r="F15" s="79">
        <f t="shared" si="0"/>
        <v>0</v>
      </c>
      <c r="G15" s="80" t="s">
        <v>92</v>
      </c>
    </row>
    <row r="16" spans="1:7" ht="15.75" thickBot="1" x14ac:dyDescent="0.3">
      <c r="A16" s="7"/>
      <c r="B16" s="8"/>
      <c r="C16" s="8"/>
      <c r="D16" s="69">
        <f>SUM(D4:D15)</f>
        <v>1000.41</v>
      </c>
      <c r="E16" s="41" t="s">
        <v>22</v>
      </c>
      <c r="F16" s="42">
        <f>SUM(F4:F15)</f>
        <v>1097.2461000000001</v>
      </c>
      <c r="G16" s="9"/>
    </row>
    <row r="17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3" tint="-0.249977111117893"/>
  </sheetPr>
  <dimension ref="A1:I36"/>
  <sheetViews>
    <sheetView workbookViewId="0">
      <selection activeCell="G6" sqref="G6"/>
    </sheetView>
  </sheetViews>
  <sheetFormatPr baseColWidth="10" defaultRowHeight="15" x14ac:dyDescent="0.25"/>
  <cols>
    <col min="1" max="1" width="12.7109375" style="97" customWidth="1"/>
    <col min="2" max="2" width="23.7109375" style="97" customWidth="1"/>
    <col min="3" max="3" width="35.7109375" style="97" customWidth="1"/>
    <col min="4" max="4" width="15.7109375" style="97" customWidth="1"/>
    <col min="5" max="5" width="12.7109375" style="100" customWidth="1"/>
    <col min="6" max="6" width="12.7109375" style="103" customWidth="1"/>
    <col min="7" max="7" width="12.7109375" style="100" customWidth="1"/>
    <col min="8" max="8" width="15.7109375" style="97" customWidth="1"/>
    <col min="9" max="9" width="12.7109375" style="100" customWidth="1"/>
  </cols>
  <sheetData>
    <row r="1" spans="1:9" ht="15.75" thickBot="1" x14ac:dyDescent="0.3"/>
    <row r="2" spans="1:9" ht="20.25" thickTop="1" thickBot="1" x14ac:dyDescent="0.3">
      <c r="A2" s="11" t="s">
        <v>33</v>
      </c>
      <c r="B2" s="140" t="s">
        <v>129</v>
      </c>
      <c r="C2" s="14"/>
      <c r="D2" s="14"/>
      <c r="E2" s="101"/>
      <c r="F2" s="104"/>
      <c r="G2" s="101"/>
      <c r="H2" s="12" t="s">
        <v>54</v>
      </c>
      <c r="I2" s="60"/>
    </row>
    <row r="3" spans="1:9" ht="15.75" thickBot="1" x14ac:dyDescent="0.3">
      <c r="A3" s="108" t="s">
        <v>1</v>
      </c>
      <c r="B3" s="98" t="s">
        <v>21</v>
      </c>
      <c r="C3" s="98" t="s">
        <v>14</v>
      </c>
      <c r="D3" s="98" t="s">
        <v>17</v>
      </c>
      <c r="E3" s="98" t="s">
        <v>0</v>
      </c>
      <c r="F3" s="105" t="s">
        <v>69</v>
      </c>
      <c r="G3" s="98" t="s">
        <v>75</v>
      </c>
      <c r="H3" s="98" t="s">
        <v>16</v>
      </c>
      <c r="I3" s="109" t="s">
        <v>19</v>
      </c>
    </row>
    <row r="4" spans="1:9" x14ac:dyDescent="0.25">
      <c r="A4" s="110">
        <v>41925</v>
      </c>
      <c r="B4" s="111" t="s">
        <v>212</v>
      </c>
      <c r="C4" s="111" t="s">
        <v>226</v>
      </c>
      <c r="D4" s="121" t="s">
        <v>227</v>
      </c>
      <c r="E4" s="116">
        <v>41925</v>
      </c>
      <c r="F4" s="106">
        <v>201.32</v>
      </c>
      <c r="G4" s="102">
        <v>0.06</v>
      </c>
      <c r="H4" s="79">
        <f>F4+(F4*G4)</f>
        <v>213.39919999999998</v>
      </c>
      <c r="I4" s="117"/>
    </row>
    <row r="5" spans="1:9" x14ac:dyDescent="0.25">
      <c r="A5" s="110">
        <v>41908</v>
      </c>
      <c r="B5" s="111" t="s">
        <v>228</v>
      </c>
      <c r="C5" s="111" t="s">
        <v>229</v>
      </c>
      <c r="D5" s="121" t="s">
        <v>230</v>
      </c>
      <c r="E5" s="116">
        <v>41908</v>
      </c>
      <c r="F5" s="106">
        <v>1135</v>
      </c>
      <c r="G5" s="102">
        <v>0.06</v>
      </c>
      <c r="H5" s="79">
        <f t="shared" ref="H5:H19" si="0">F5+(F5*G5)</f>
        <v>1203.0999999999999</v>
      </c>
      <c r="I5" s="117"/>
    </row>
    <row r="6" spans="1:9" x14ac:dyDescent="0.25">
      <c r="A6" s="112"/>
      <c r="B6" s="111"/>
      <c r="C6" s="111"/>
      <c r="D6" s="121"/>
      <c r="E6" s="116"/>
      <c r="F6" s="106">
        <v>0</v>
      </c>
      <c r="G6" s="102">
        <v>0.06</v>
      </c>
      <c r="H6" s="79">
        <f t="shared" si="0"/>
        <v>0</v>
      </c>
      <c r="I6" s="117"/>
    </row>
    <row r="7" spans="1:9" x14ac:dyDescent="0.25">
      <c r="A7" s="112"/>
      <c r="B7" s="111"/>
      <c r="C7" s="111"/>
      <c r="D7" s="121"/>
      <c r="E7" s="116"/>
      <c r="F7" s="106">
        <v>0</v>
      </c>
      <c r="G7" s="102">
        <v>0.06</v>
      </c>
      <c r="H7" s="79">
        <f t="shared" si="0"/>
        <v>0</v>
      </c>
      <c r="I7" s="117"/>
    </row>
    <row r="8" spans="1:9" x14ac:dyDescent="0.25">
      <c r="A8" s="112"/>
      <c r="B8" s="111"/>
      <c r="C8" s="111"/>
      <c r="D8" s="121"/>
      <c r="E8" s="116"/>
      <c r="F8" s="106">
        <v>0</v>
      </c>
      <c r="G8" s="102">
        <v>0.06</v>
      </c>
      <c r="H8" s="79">
        <f t="shared" si="0"/>
        <v>0</v>
      </c>
      <c r="I8" s="117"/>
    </row>
    <row r="9" spans="1:9" x14ac:dyDescent="0.25">
      <c r="A9" s="112"/>
      <c r="B9" s="111"/>
      <c r="C9" s="111"/>
      <c r="D9" s="121"/>
      <c r="E9" s="116"/>
      <c r="F9" s="106">
        <v>0</v>
      </c>
      <c r="G9" s="102">
        <v>0.06</v>
      </c>
      <c r="H9" s="79">
        <f t="shared" si="0"/>
        <v>0</v>
      </c>
      <c r="I9" s="117"/>
    </row>
    <row r="10" spans="1:9" x14ac:dyDescent="0.25">
      <c r="A10" s="112"/>
      <c r="B10" s="111"/>
      <c r="C10" s="111"/>
      <c r="D10" s="121"/>
      <c r="E10" s="116"/>
      <c r="F10" s="106">
        <v>0</v>
      </c>
      <c r="G10" s="102">
        <v>0.06</v>
      </c>
      <c r="H10" s="79">
        <f t="shared" si="0"/>
        <v>0</v>
      </c>
      <c r="I10" s="117"/>
    </row>
    <row r="11" spans="1:9" x14ac:dyDescent="0.25">
      <c r="A11" s="112"/>
      <c r="B11" s="111"/>
      <c r="C11" s="111"/>
      <c r="D11" s="121"/>
      <c r="E11" s="116"/>
      <c r="F11" s="106">
        <v>0</v>
      </c>
      <c r="G11" s="102">
        <v>0.06</v>
      </c>
      <c r="H11" s="79">
        <f t="shared" si="0"/>
        <v>0</v>
      </c>
      <c r="I11" s="117"/>
    </row>
    <row r="12" spans="1:9" x14ac:dyDescent="0.25">
      <c r="A12" s="112"/>
      <c r="B12" s="111"/>
      <c r="C12" s="111"/>
      <c r="D12" s="121"/>
      <c r="E12" s="116"/>
      <c r="F12" s="106">
        <v>0</v>
      </c>
      <c r="G12" s="102">
        <v>0.06</v>
      </c>
      <c r="H12" s="79">
        <f t="shared" si="0"/>
        <v>0</v>
      </c>
      <c r="I12" s="117"/>
    </row>
    <row r="13" spans="1:9" x14ac:dyDescent="0.25">
      <c r="A13" s="112"/>
      <c r="B13" s="111"/>
      <c r="C13" s="111"/>
      <c r="D13" s="121"/>
      <c r="E13" s="116"/>
      <c r="F13" s="106">
        <v>0</v>
      </c>
      <c r="G13" s="102">
        <v>0.06</v>
      </c>
      <c r="H13" s="79">
        <f t="shared" si="0"/>
        <v>0</v>
      </c>
      <c r="I13" s="117"/>
    </row>
    <row r="14" spans="1:9" x14ac:dyDescent="0.25">
      <c r="A14" s="112"/>
      <c r="B14" s="111"/>
      <c r="C14" s="111"/>
      <c r="D14" s="121"/>
      <c r="E14" s="116"/>
      <c r="F14" s="106">
        <v>0</v>
      </c>
      <c r="G14" s="102">
        <v>0.06</v>
      </c>
      <c r="H14" s="79">
        <f t="shared" si="0"/>
        <v>0</v>
      </c>
      <c r="I14" s="117"/>
    </row>
    <row r="15" spans="1:9" x14ac:dyDescent="0.25">
      <c r="A15" s="112"/>
      <c r="B15" s="111"/>
      <c r="C15" s="111"/>
      <c r="D15" s="121"/>
      <c r="E15" s="116"/>
      <c r="F15" s="106">
        <v>0</v>
      </c>
      <c r="G15" s="102">
        <v>0.06</v>
      </c>
      <c r="H15" s="79">
        <f t="shared" si="0"/>
        <v>0</v>
      </c>
      <c r="I15" s="117"/>
    </row>
    <row r="16" spans="1:9" x14ac:dyDescent="0.25">
      <c r="A16" s="112"/>
      <c r="B16" s="111"/>
      <c r="C16" s="111"/>
      <c r="D16" s="121"/>
      <c r="E16" s="116"/>
      <c r="F16" s="106">
        <v>0</v>
      </c>
      <c r="G16" s="102">
        <v>0.06</v>
      </c>
      <c r="H16" s="79">
        <f t="shared" si="0"/>
        <v>0</v>
      </c>
      <c r="I16" s="117"/>
    </row>
    <row r="17" spans="1:9" x14ac:dyDescent="0.25">
      <c r="A17" s="112"/>
      <c r="B17" s="111"/>
      <c r="C17" s="111"/>
      <c r="D17" s="121"/>
      <c r="E17" s="116"/>
      <c r="F17" s="106">
        <v>0</v>
      </c>
      <c r="G17" s="102">
        <v>0.06</v>
      </c>
      <c r="H17" s="79">
        <f t="shared" si="0"/>
        <v>0</v>
      </c>
      <c r="I17" s="117"/>
    </row>
    <row r="18" spans="1:9" x14ac:dyDescent="0.25">
      <c r="A18" s="112"/>
      <c r="B18" s="111"/>
      <c r="C18" s="111"/>
      <c r="D18" s="121"/>
      <c r="E18" s="116"/>
      <c r="F18" s="106">
        <v>0</v>
      </c>
      <c r="G18" s="102">
        <v>0.06</v>
      </c>
      <c r="H18" s="79">
        <f t="shared" si="0"/>
        <v>0</v>
      </c>
      <c r="I18" s="117"/>
    </row>
    <row r="19" spans="1:9" x14ac:dyDescent="0.25">
      <c r="A19" s="112"/>
      <c r="B19" s="111"/>
      <c r="C19" s="111"/>
      <c r="D19" s="121"/>
      <c r="E19" s="116"/>
      <c r="F19" s="106">
        <v>0</v>
      </c>
      <c r="G19" s="102">
        <v>0.06</v>
      </c>
      <c r="H19" s="79">
        <f t="shared" si="0"/>
        <v>0</v>
      </c>
      <c r="I19" s="117"/>
    </row>
    <row r="20" spans="1:9" x14ac:dyDescent="0.25">
      <c r="A20" s="112"/>
      <c r="B20" s="111"/>
      <c r="C20" s="111"/>
      <c r="D20" s="121"/>
      <c r="E20" s="116"/>
      <c r="F20" s="106">
        <v>0</v>
      </c>
      <c r="G20" s="102">
        <v>0.06</v>
      </c>
      <c r="H20" s="79">
        <f t="shared" ref="H20:H34" si="1">F20+(F20*G20)</f>
        <v>0</v>
      </c>
      <c r="I20" s="117"/>
    </row>
    <row r="21" spans="1:9" x14ac:dyDescent="0.25">
      <c r="A21" s="112"/>
      <c r="B21" s="111"/>
      <c r="C21" s="111"/>
      <c r="D21" s="121"/>
      <c r="E21" s="116"/>
      <c r="F21" s="106">
        <v>0</v>
      </c>
      <c r="G21" s="102">
        <v>0.06</v>
      </c>
      <c r="H21" s="79">
        <f t="shared" si="1"/>
        <v>0</v>
      </c>
      <c r="I21" s="117"/>
    </row>
    <row r="22" spans="1:9" x14ac:dyDescent="0.25">
      <c r="A22" s="112"/>
      <c r="B22" s="111"/>
      <c r="C22" s="111"/>
      <c r="D22" s="121"/>
      <c r="E22" s="116"/>
      <c r="F22" s="106">
        <v>0</v>
      </c>
      <c r="G22" s="102">
        <v>0.06</v>
      </c>
      <c r="H22" s="79">
        <f t="shared" si="1"/>
        <v>0</v>
      </c>
      <c r="I22" s="117"/>
    </row>
    <row r="23" spans="1:9" x14ac:dyDescent="0.25">
      <c r="A23" s="112"/>
      <c r="B23" s="111"/>
      <c r="C23" s="111"/>
      <c r="D23" s="121"/>
      <c r="E23" s="116"/>
      <c r="F23" s="106">
        <v>0</v>
      </c>
      <c r="G23" s="102">
        <v>0.06</v>
      </c>
      <c r="H23" s="79">
        <f t="shared" si="1"/>
        <v>0</v>
      </c>
      <c r="I23" s="117"/>
    </row>
    <row r="24" spans="1:9" x14ac:dyDescent="0.25">
      <c r="A24" s="112"/>
      <c r="B24" s="111"/>
      <c r="C24" s="111"/>
      <c r="D24" s="121"/>
      <c r="E24" s="116"/>
      <c r="F24" s="106">
        <v>0</v>
      </c>
      <c r="G24" s="102">
        <v>0.06</v>
      </c>
      <c r="H24" s="79">
        <f t="shared" si="1"/>
        <v>0</v>
      </c>
      <c r="I24" s="117"/>
    </row>
    <row r="25" spans="1:9" x14ac:dyDescent="0.25">
      <c r="A25" s="112"/>
      <c r="B25" s="111"/>
      <c r="C25" s="111"/>
      <c r="D25" s="121"/>
      <c r="E25" s="116"/>
      <c r="F25" s="106">
        <v>0</v>
      </c>
      <c r="G25" s="102">
        <v>0.06</v>
      </c>
      <c r="H25" s="79">
        <f t="shared" si="1"/>
        <v>0</v>
      </c>
      <c r="I25" s="117"/>
    </row>
    <row r="26" spans="1:9" x14ac:dyDescent="0.25">
      <c r="A26" s="112"/>
      <c r="B26" s="111"/>
      <c r="C26" s="111"/>
      <c r="D26" s="121"/>
      <c r="E26" s="116"/>
      <c r="F26" s="106">
        <v>0</v>
      </c>
      <c r="G26" s="102">
        <v>0.06</v>
      </c>
      <c r="H26" s="79">
        <f t="shared" si="1"/>
        <v>0</v>
      </c>
      <c r="I26" s="117"/>
    </row>
    <row r="27" spans="1:9" x14ac:dyDescent="0.25">
      <c r="A27" s="112"/>
      <c r="B27" s="111"/>
      <c r="C27" s="111"/>
      <c r="D27" s="121"/>
      <c r="E27" s="116"/>
      <c r="F27" s="106">
        <v>0</v>
      </c>
      <c r="G27" s="102">
        <v>0.06</v>
      </c>
      <c r="H27" s="79">
        <f t="shared" si="1"/>
        <v>0</v>
      </c>
      <c r="I27" s="117"/>
    </row>
    <row r="28" spans="1:9" x14ac:dyDescent="0.25">
      <c r="A28" s="112"/>
      <c r="B28" s="111"/>
      <c r="C28" s="111"/>
      <c r="D28" s="121"/>
      <c r="E28" s="116"/>
      <c r="F28" s="106">
        <v>0</v>
      </c>
      <c r="G28" s="102">
        <v>0.06</v>
      </c>
      <c r="H28" s="79">
        <f t="shared" si="1"/>
        <v>0</v>
      </c>
      <c r="I28" s="117"/>
    </row>
    <row r="29" spans="1:9" x14ac:dyDescent="0.25">
      <c r="A29" s="112"/>
      <c r="B29" s="111"/>
      <c r="C29" s="111"/>
      <c r="D29" s="121"/>
      <c r="E29" s="116"/>
      <c r="F29" s="106">
        <v>0</v>
      </c>
      <c r="G29" s="102">
        <v>0.06</v>
      </c>
      <c r="H29" s="79">
        <f t="shared" si="1"/>
        <v>0</v>
      </c>
      <c r="I29" s="117"/>
    </row>
    <row r="30" spans="1:9" x14ac:dyDescent="0.25">
      <c r="A30" s="112"/>
      <c r="B30" s="111"/>
      <c r="C30" s="111"/>
      <c r="D30" s="121"/>
      <c r="E30" s="116"/>
      <c r="F30" s="106">
        <v>0</v>
      </c>
      <c r="G30" s="102">
        <v>0.06</v>
      </c>
      <c r="H30" s="79">
        <f t="shared" si="1"/>
        <v>0</v>
      </c>
      <c r="I30" s="117"/>
    </row>
    <row r="31" spans="1:9" x14ac:dyDescent="0.25">
      <c r="A31" s="112"/>
      <c r="B31" s="111"/>
      <c r="C31" s="111"/>
      <c r="D31" s="121"/>
      <c r="E31" s="116"/>
      <c r="F31" s="106">
        <v>0</v>
      </c>
      <c r="G31" s="102">
        <v>0.06</v>
      </c>
      <c r="H31" s="79">
        <f t="shared" si="1"/>
        <v>0</v>
      </c>
      <c r="I31" s="117"/>
    </row>
    <row r="32" spans="1:9" x14ac:dyDescent="0.25">
      <c r="A32" s="112"/>
      <c r="B32" s="111"/>
      <c r="C32" s="111"/>
      <c r="D32" s="121"/>
      <c r="E32" s="116"/>
      <c r="F32" s="106">
        <v>0</v>
      </c>
      <c r="G32" s="102">
        <v>0.06</v>
      </c>
      <c r="H32" s="79">
        <f t="shared" si="1"/>
        <v>0</v>
      </c>
      <c r="I32" s="117"/>
    </row>
    <row r="33" spans="1:9" x14ac:dyDescent="0.25">
      <c r="A33" s="112"/>
      <c r="B33" s="111"/>
      <c r="C33" s="111"/>
      <c r="D33" s="121"/>
      <c r="E33" s="116"/>
      <c r="F33" s="106">
        <v>0</v>
      </c>
      <c r="G33" s="102">
        <v>0.06</v>
      </c>
      <c r="H33" s="79">
        <f t="shared" si="1"/>
        <v>0</v>
      </c>
      <c r="I33" s="117"/>
    </row>
    <row r="34" spans="1:9" ht="15.75" thickBot="1" x14ac:dyDescent="0.3">
      <c r="A34" s="112"/>
      <c r="B34" s="111"/>
      <c r="C34" s="111"/>
      <c r="D34" s="121"/>
      <c r="E34" s="116"/>
      <c r="F34" s="106">
        <v>0</v>
      </c>
      <c r="G34" s="102">
        <v>0.06</v>
      </c>
      <c r="H34" s="79">
        <f t="shared" si="1"/>
        <v>0</v>
      </c>
      <c r="I34" s="117"/>
    </row>
    <row r="35" spans="1:9" ht="15.75" thickBot="1" x14ac:dyDescent="0.3">
      <c r="A35" s="113"/>
      <c r="B35" s="114"/>
      <c r="C35" s="114"/>
      <c r="D35" s="114"/>
      <c r="E35" s="99" t="s">
        <v>22</v>
      </c>
      <c r="F35" s="107"/>
      <c r="G35" s="99"/>
      <c r="H35" s="115">
        <f>SUM(H4:H34)</f>
        <v>1416.4992</v>
      </c>
      <c r="I35" s="118"/>
    </row>
    <row r="36" spans="1:9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3" tint="-0.249977111117893"/>
  </sheetPr>
  <dimension ref="A1:I36"/>
  <sheetViews>
    <sheetView workbookViewId="0"/>
  </sheetViews>
  <sheetFormatPr baseColWidth="10" defaultRowHeight="15" x14ac:dyDescent="0.25"/>
  <cols>
    <col min="1" max="1" width="12.7109375" customWidth="1"/>
    <col min="2" max="2" width="23.7109375" customWidth="1"/>
    <col min="3" max="3" width="35.7109375" customWidth="1"/>
    <col min="4" max="4" width="15.7109375" customWidth="1"/>
    <col min="5" max="7" width="12.7109375" customWidth="1"/>
    <col min="8" max="8" width="15.7109375" customWidth="1"/>
    <col min="9" max="9" width="12.7109375" customWidth="1"/>
  </cols>
  <sheetData>
    <row r="1" spans="1:9" ht="15.75" thickBot="1" x14ac:dyDescent="0.3"/>
    <row r="2" spans="1:9" ht="20.25" thickTop="1" thickBot="1" x14ac:dyDescent="0.3">
      <c r="A2" s="11" t="s">
        <v>35</v>
      </c>
      <c r="B2" s="140" t="s">
        <v>36</v>
      </c>
      <c r="C2" s="14"/>
      <c r="D2" s="14"/>
      <c r="E2" s="14"/>
      <c r="F2" s="14"/>
      <c r="G2" s="14"/>
      <c r="H2" s="12" t="s">
        <v>115</v>
      </c>
      <c r="I2" s="60"/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11" t="s">
        <v>124</v>
      </c>
      <c r="C4" s="111" t="s">
        <v>125</v>
      </c>
      <c r="D4" s="111" t="s">
        <v>126</v>
      </c>
      <c r="E4" s="122"/>
      <c r="F4" s="106">
        <v>0</v>
      </c>
      <c r="G4" s="102">
        <v>0.21</v>
      </c>
      <c r="H4" s="79">
        <f>F4+(F4*G4)</f>
        <v>0</v>
      </c>
      <c r="I4" s="80"/>
    </row>
    <row r="5" spans="1:9" x14ac:dyDescent="0.25">
      <c r="A5" s="112" t="s">
        <v>2</v>
      </c>
      <c r="B5" s="111" t="s">
        <v>124</v>
      </c>
      <c r="C5" s="111" t="s">
        <v>133</v>
      </c>
      <c r="D5" s="111" t="s">
        <v>126</v>
      </c>
      <c r="E5" s="122"/>
      <c r="F5" s="106">
        <v>0</v>
      </c>
      <c r="G5" s="102">
        <v>0.21</v>
      </c>
      <c r="H5" s="79">
        <f t="shared" ref="H5:H19" si="0">F5+(F5*G5)</f>
        <v>0</v>
      </c>
      <c r="I5" s="80"/>
    </row>
    <row r="6" spans="1:9" x14ac:dyDescent="0.25">
      <c r="A6" s="112" t="s">
        <v>3</v>
      </c>
      <c r="B6" s="111" t="s">
        <v>124</v>
      </c>
      <c r="C6" s="111" t="s">
        <v>133</v>
      </c>
      <c r="D6" s="111" t="s">
        <v>126</v>
      </c>
      <c r="E6" s="122"/>
      <c r="F6" s="106">
        <v>0</v>
      </c>
      <c r="G6" s="102">
        <v>0.21</v>
      </c>
      <c r="H6" s="79">
        <f t="shared" si="0"/>
        <v>0</v>
      </c>
      <c r="I6" s="80"/>
    </row>
    <row r="7" spans="1:9" x14ac:dyDescent="0.25">
      <c r="A7" s="112" t="s">
        <v>4</v>
      </c>
      <c r="B7" s="111" t="s">
        <v>124</v>
      </c>
      <c r="C7" s="111" t="s">
        <v>133</v>
      </c>
      <c r="D7" s="111" t="s">
        <v>126</v>
      </c>
      <c r="E7" s="122"/>
      <c r="F7" s="106">
        <v>0</v>
      </c>
      <c r="G7" s="102">
        <v>0.21</v>
      </c>
      <c r="H7" s="79">
        <f t="shared" si="0"/>
        <v>0</v>
      </c>
      <c r="I7" s="80"/>
    </row>
    <row r="8" spans="1:9" x14ac:dyDescent="0.25">
      <c r="A8" s="112" t="s">
        <v>5</v>
      </c>
      <c r="B8" s="111" t="s">
        <v>124</v>
      </c>
      <c r="C8" s="111" t="s">
        <v>133</v>
      </c>
      <c r="D8" s="111" t="s">
        <v>126</v>
      </c>
      <c r="E8" s="122"/>
      <c r="F8" s="106">
        <v>0</v>
      </c>
      <c r="G8" s="102">
        <v>0.21</v>
      </c>
      <c r="H8" s="79">
        <f t="shared" si="0"/>
        <v>0</v>
      </c>
      <c r="I8" s="80"/>
    </row>
    <row r="9" spans="1:9" x14ac:dyDescent="0.25">
      <c r="A9" s="112" t="s">
        <v>6</v>
      </c>
      <c r="B9" s="111" t="s">
        <v>124</v>
      </c>
      <c r="C9" s="111" t="s">
        <v>133</v>
      </c>
      <c r="D9" s="111" t="s">
        <v>126</v>
      </c>
      <c r="E9" s="122"/>
      <c r="F9" s="106">
        <v>0</v>
      </c>
      <c r="G9" s="102">
        <v>0.21</v>
      </c>
      <c r="H9" s="79">
        <f t="shared" si="0"/>
        <v>0</v>
      </c>
      <c r="I9" s="80"/>
    </row>
    <row r="10" spans="1:9" x14ac:dyDescent="0.25">
      <c r="A10" s="112" t="s">
        <v>7</v>
      </c>
      <c r="B10" s="111" t="s">
        <v>124</v>
      </c>
      <c r="C10" s="111" t="s">
        <v>133</v>
      </c>
      <c r="D10" s="111" t="s">
        <v>126</v>
      </c>
      <c r="E10" s="122"/>
      <c r="F10" s="106">
        <v>0</v>
      </c>
      <c r="G10" s="102">
        <v>0.21</v>
      </c>
      <c r="H10" s="79">
        <f t="shared" si="0"/>
        <v>0</v>
      </c>
      <c r="I10" s="80"/>
    </row>
    <row r="11" spans="1:9" x14ac:dyDescent="0.25">
      <c r="A11" s="112" t="s">
        <v>8</v>
      </c>
      <c r="B11" s="111" t="s">
        <v>124</v>
      </c>
      <c r="C11" s="111" t="s">
        <v>133</v>
      </c>
      <c r="D11" s="111" t="s">
        <v>126</v>
      </c>
      <c r="E11" s="122"/>
      <c r="F11" s="106">
        <v>0</v>
      </c>
      <c r="G11" s="102">
        <v>0.21</v>
      </c>
      <c r="H11" s="79">
        <f t="shared" si="0"/>
        <v>0</v>
      </c>
      <c r="I11" s="80"/>
    </row>
    <row r="12" spans="1:9" x14ac:dyDescent="0.25">
      <c r="A12" s="112" t="s">
        <v>9</v>
      </c>
      <c r="B12" s="111" t="s">
        <v>124</v>
      </c>
      <c r="C12" s="111" t="s">
        <v>133</v>
      </c>
      <c r="D12" s="111" t="s">
        <v>126</v>
      </c>
      <c r="E12" s="122"/>
      <c r="F12" s="106">
        <v>0</v>
      </c>
      <c r="G12" s="102">
        <v>0.21</v>
      </c>
      <c r="H12" s="79">
        <f t="shared" si="0"/>
        <v>0</v>
      </c>
      <c r="I12" s="80"/>
    </row>
    <row r="13" spans="1:9" x14ac:dyDescent="0.25">
      <c r="A13" s="112" t="s">
        <v>10</v>
      </c>
      <c r="B13" s="111" t="s">
        <v>124</v>
      </c>
      <c r="C13" s="111" t="s">
        <v>132</v>
      </c>
      <c r="D13" s="111" t="s">
        <v>126</v>
      </c>
      <c r="E13" s="122"/>
      <c r="F13" s="106">
        <v>0</v>
      </c>
      <c r="G13" s="102">
        <v>0.21</v>
      </c>
      <c r="H13" s="79">
        <f t="shared" si="0"/>
        <v>0</v>
      </c>
      <c r="I13" s="80"/>
    </row>
    <row r="14" spans="1:9" x14ac:dyDescent="0.25">
      <c r="A14" s="112" t="s">
        <v>10</v>
      </c>
      <c r="B14" s="111" t="s">
        <v>124</v>
      </c>
      <c r="C14" s="111" t="s">
        <v>133</v>
      </c>
      <c r="D14" s="111" t="s">
        <v>126</v>
      </c>
      <c r="E14" s="122"/>
      <c r="F14" s="106">
        <v>0</v>
      </c>
      <c r="G14" s="102">
        <v>0.21</v>
      </c>
      <c r="H14" s="79">
        <f t="shared" si="0"/>
        <v>0</v>
      </c>
      <c r="I14" s="80"/>
    </row>
    <row r="15" spans="1:9" x14ac:dyDescent="0.25">
      <c r="A15" s="112" t="s">
        <v>11</v>
      </c>
      <c r="B15" s="111" t="s">
        <v>124</v>
      </c>
      <c r="C15" s="111" t="s">
        <v>133</v>
      </c>
      <c r="D15" s="111" t="s">
        <v>126</v>
      </c>
      <c r="E15" s="122"/>
      <c r="F15" s="106">
        <v>0</v>
      </c>
      <c r="G15" s="102">
        <v>0.21</v>
      </c>
      <c r="H15" s="79">
        <f t="shared" si="0"/>
        <v>0</v>
      </c>
      <c r="I15" s="80"/>
    </row>
    <row r="16" spans="1:9" x14ac:dyDescent="0.25">
      <c r="A16" s="112" t="s">
        <v>12</v>
      </c>
      <c r="B16" s="111" t="s">
        <v>124</v>
      </c>
      <c r="C16" s="111" t="s">
        <v>133</v>
      </c>
      <c r="D16" s="111" t="s">
        <v>126</v>
      </c>
      <c r="E16" s="122"/>
      <c r="F16" s="106">
        <v>0</v>
      </c>
      <c r="G16" s="102">
        <v>0.21</v>
      </c>
      <c r="H16" s="79">
        <f t="shared" si="0"/>
        <v>0</v>
      </c>
      <c r="I16" s="80"/>
    </row>
    <row r="17" spans="1:9" x14ac:dyDescent="0.25">
      <c r="A17" s="112" t="s">
        <v>13</v>
      </c>
      <c r="B17" s="111" t="s">
        <v>124</v>
      </c>
      <c r="C17" s="111" t="s">
        <v>133</v>
      </c>
      <c r="D17" s="111" t="s">
        <v>126</v>
      </c>
      <c r="E17" s="122"/>
      <c r="F17" s="106">
        <v>0</v>
      </c>
      <c r="G17" s="102">
        <v>0.21</v>
      </c>
      <c r="H17" s="79">
        <f t="shared" si="0"/>
        <v>0</v>
      </c>
      <c r="I17" s="80"/>
    </row>
    <row r="18" spans="1:9" x14ac:dyDescent="0.25">
      <c r="A18" s="112"/>
      <c r="B18" s="111"/>
      <c r="C18" s="111"/>
      <c r="D18" s="111"/>
      <c r="E18" s="122"/>
      <c r="F18" s="106">
        <v>0</v>
      </c>
      <c r="G18" s="102">
        <v>0.21</v>
      </c>
      <c r="H18" s="79">
        <f t="shared" si="0"/>
        <v>0</v>
      </c>
      <c r="I18" s="80"/>
    </row>
    <row r="19" spans="1:9" x14ac:dyDescent="0.25">
      <c r="A19" s="112"/>
      <c r="B19" s="111"/>
      <c r="C19" s="111"/>
      <c r="D19" s="111"/>
      <c r="E19" s="122"/>
      <c r="F19" s="106">
        <v>0</v>
      </c>
      <c r="G19" s="102">
        <v>0.21</v>
      </c>
      <c r="H19" s="79">
        <f t="shared" si="0"/>
        <v>0</v>
      </c>
      <c r="I19" s="80"/>
    </row>
    <row r="20" spans="1:9" x14ac:dyDescent="0.25">
      <c r="A20" s="112"/>
      <c r="B20" s="111"/>
      <c r="C20" s="111"/>
      <c r="D20" s="111"/>
      <c r="E20" s="122"/>
      <c r="F20" s="106">
        <v>0</v>
      </c>
      <c r="G20" s="102">
        <v>0.21</v>
      </c>
      <c r="H20" s="79">
        <f t="shared" ref="H20:H34" si="1">F20+(F20*G20)</f>
        <v>0</v>
      </c>
      <c r="I20" s="80"/>
    </row>
    <row r="21" spans="1:9" x14ac:dyDescent="0.25">
      <c r="A21" s="112"/>
      <c r="B21" s="111"/>
      <c r="C21" s="111"/>
      <c r="D21" s="111"/>
      <c r="E21" s="122"/>
      <c r="F21" s="106">
        <v>0</v>
      </c>
      <c r="G21" s="102">
        <v>0.21</v>
      </c>
      <c r="H21" s="79">
        <f t="shared" si="1"/>
        <v>0</v>
      </c>
      <c r="I21" s="80"/>
    </row>
    <row r="22" spans="1:9" x14ac:dyDescent="0.25">
      <c r="A22" s="112"/>
      <c r="B22" s="111"/>
      <c r="C22" s="111"/>
      <c r="D22" s="111"/>
      <c r="E22" s="122"/>
      <c r="F22" s="106">
        <v>0</v>
      </c>
      <c r="G22" s="102">
        <v>0.21</v>
      </c>
      <c r="H22" s="79">
        <f t="shared" si="1"/>
        <v>0</v>
      </c>
      <c r="I22" s="80"/>
    </row>
    <row r="23" spans="1:9" x14ac:dyDescent="0.25">
      <c r="A23" s="112"/>
      <c r="B23" s="111"/>
      <c r="C23" s="111"/>
      <c r="D23" s="111"/>
      <c r="E23" s="122"/>
      <c r="F23" s="106">
        <v>0</v>
      </c>
      <c r="G23" s="102">
        <v>0.21</v>
      </c>
      <c r="H23" s="79">
        <f t="shared" si="1"/>
        <v>0</v>
      </c>
      <c r="I23" s="80"/>
    </row>
    <row r="24" spans="1:9" x14ac:dyDescent="0.25">
      <c r="A24" s="112"/>
      <c r="B24" s="111"/>
      <c r="C24" s="111"/>
      <c r="D24" s="111"/>
      <c r="E24" s="122"/>
      <c r="F24" s="106">
        <v>0</v>
      </c>
      <c r="G24" s="102">
        <v>0.21</v>
      </c>
      <c r="H24" s="79">
        <f t="shared" si="1"/>
        <v>0</v>
      </c>
      <c r="I24" s="80"/>
    </row>
    <row r="25" spans="1:9" x14ac:dyDescent="0.25">
      <c r="A25" s="112"/>
      <c r="B25" s="111"/>
      <c r="C25" s="111"/>
      <c r="D25" s="111"/>
      <c r="E25" s="122"/>
      <c r="F25" s="106">
        <v>0</v>
      </c>
      <c r="G25" s="102">
        <v>0.21</v>
      </c>
      <c r="H25" s="79">
        <f t="shared" si="1"/>
        <v>0</v>
      </c>
      <c r="I25" s="80"/>
    </row>
    <row r="26" spans="1:9" x14ac:dyDescent="0.25">
      <c r="A26" s="112"/>
      <c r="B26" s="111"/>
      <c r="C26" s="111"/>
      <c r="D26" s="111"/>
      <c r="E26" s="122"/>
      <c r="F26" s="106">
        <v>0</v>
      </c>
      <c r="G26" s="102">
        <v>0.21</v>
      </c>
      <c r="H26" s="79">
        <f t="shared" si="1"/>
        <v>0</v>
      </c>
      <c r="I26" s="80"/>
    </row>
    <row r="27" spans="1:9" x14ac:dyDescent="0.25">
      <c r="A27" s="112"/>
      <c r="B27" s="111"/>
      <c r="C27" s="111"/>
      <c r="D27" s="111"/>
      <c r="E27" s="122"/>
      <c r="F27" s="106">
        <v>0</v>
      </c>
      <c r="G27" s="102">
        <v>0.21</v>
      </c>
      <c r="H27" s="79">
        <f t="shared" si="1"/>
        <v>0</v>
      </c>
      <c r="I27" s="80"/>
    </row>
    <row r="28" spans="1:9" x14ac:dyDescent="0.25">
      <c r="A28" s="112"/>
      <c r="B28" s="111"/>
      <c r="C28" s="111"/>
      <c r="D28" s="111"/>
      <c r="E28" s="122"/>
      <c r="F28" s="106">
        <v>0</v>
      </c>
      <c r="G28" s="102">
        <v>0.21</v>
      </c>
      <c r="H28" s="79">
        <f t="shared" si="1"/>
        <v>0</v>
      </c>
      <c r="I28" s="80"/>
    </row>
    <row r="29" spans="1:9" x14ac:dyDescent="0.25">
      <c r="A29" s="112"/>
      <c r="B29" s="111"/>
      <c r="C29" s="111"/>
      <c r="D29" s="111"/>
      <c r="E29" s="122"/>
      <c r="F29" s="106">
        <v>0</v>
      </c>
      <c r="G29" s="102">
        <v>0.21</v>
      </c>
      <c r="H29" s="79">
        <f t="shared" si="1"/>
        <v>0</v>
      </c>
      <c r="I29" s="80"/>
    </row>
    <row r="30" spans="1:9" x14ac:dyDescent="0.25">
      <c r="A30" s="112"/>
      <c r="B30" s="111"/>
      <c r="C30" s="111"/>
      <c r="D30" s="111"/>
      <c r="E30" s="122"/>
      <c r="F30" s="106">
        <v>0</v>
      </c>
      <c r="G30" s="102">
        <v>0.21</v>
      </c>
      <c r="H30" s="79">
        <f t="shared" si="1"/>
        <v>0</v>
      </c>
      <c r="I30" s="80"/>
    </row>
    <row r="31" spans="1:9" x14ac:dyDescent="0.25">
      <c r="A31" s="112"/>
      <c r="B31" s="111"/>
      <c r="C31" s="111"/>
      <c r="D31" s="111"/>
      <c r="E31" s="122"/>
      <c r="F31" s="106">
        <v>0</v>
      </c>
      <c r="G31" s="102">
        <v>0.21</v>
      </c>
      <c r="H31" s="79">
        <f t="shared" si="1"/>
        <v>0</v>
      </c>
      <c r="I31" s="80"/>
    </row>
    <row r="32" spans="1:9" x14ac:dyDescent="0.25">
      <c r="A32" s="112"/>
      <c r="B32" s="111"/>
      <c r="C32" s="111"/>
      <c r="D32" s="111"/>
      <c r="E32" s="122"/>
      <c r="F32" s="106">
        <v>0</v>
      </c>
      <c r="G32" s="102">
        <v>0.21</v>
      </c>
      <c r="H32" s="79">
        <f t="shared" si="1"/>
        <v>0</v>
      </c>
      <c r="I32" s="80"/>
    </row>
    <row r="33" spans="1:9" x14ac:dyDescent="0.25">
      <c r="A33" s="112"/>
      <c r="B33" s="111"/>
      <c r="C33" s="111"/>
      <c r="D33" s="111"/>
      <c r="E33" s="122"/>
      <c r="F33" s="106">
        <v>0</v>
      </c>
      <c r="G33" s="102">
        <v>0.21</v>
      </c>
      <c r="H33" s="79">
        <f t="shared" si="1"/>
        <v>0</v>
      </c>
      <c r="I33" s="80"/>
    </row>
    <row r="34" spans="1:9" ht="15.75" thickBot="1" x14ac:dyDescent="0.3">
      <c r="A34" s="112"/>
      <c r="B34" s="111"/>
      <c r="C34" s="111"/>
      <c r="D34" s="111"/>
      <c r="E34" s="122"/>
      <c r="F34" s="106">
        <v>0</v>
      </c>
      <c r="G34" s="102">
        <v>0.21</v>
      </c>
      <c r="H34" s="79">
        <f t="shared" si="1"/>
        <v>0</v>
      </c>
      <c r="I34" s="80"/>
    </row>
    <row r="35" spans="1:9" ht="15.75" thickBot="1" x14ac:dyDescent="0.3">
      <c r="A35" s="7"/>
      <c r="B35" s="8"/>
      <c r="C35" s="8"/>
      <c r="D35" s="8"/>
      <c r="E35" s="41" t="s">
        <v>22</v>
      </c>
      <c r="F35" s="41"/>
      <c r="G35" s="41"/>
      <c r="H35" s="42">
        <f>SUM(H4:H34)</f>
        <v>0</v>
      </c>
      <c r="I35" s="9"/>
    </row>
    <row r="36" spans="1:9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3" tint="-0.249977111117893"/>
  </sheetPr>
  <dimension ref="A1:G17"/>
  <sheetViews>
    <sheetView workbookViewId="0"/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103</v>
      </c>
      <c r="B2" s="140" t="s">
        <v>38</v>
      </c>
      <c r="C2" s="139"/>
      <c r="D2" s="14"/>
      <c r="E2" s="14"/>
      <c r="F2" s="141" t="s">
        <v>77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1" t="s">
        <v>92</v>
      </c>
      <c r="C4" s="127" t="s">
        <v>92</v>
      </c>
      <c r="D4" s="128">
        <v>0</v>
      </c>
      <c r="E4" s="126">
        <v>0.06</v>
      </c>
      <c r="F4" s="79">
        <f>D4+(D4*E4)</f>
        <v>0</v>
      </c>
      <c r="G4" s="80" t="s">
        <v>92</v>
      </c>
    </row>
    <row r="5" spans="1:7" x14ac:dyDescent="0.25">
      <c r="A5" s="112" t="s">
        <v>3</v>
      </c>
      <c r="B5" s="121" t="s">
        <v>92</v>
      </c>
      <c r="C5" s="127" t="s">
        <v>92</v>
      </c>
      <c r="D5" s="128">
        <v>0</v>
      </c>
      <c r="E5" s="126">
        <v>0.21</v>
      </c>
      <c r="F5" s="79">
        <f t="shared" ref="F5:F15" si="0">D5+(D5*E5)</f>
        <v>0</v>
      </c>
      <c r="G5" s="80" t="s">
        <v>92</v>
      </c>
    </row>
    <row r="6" spans="1:7" x14ac:dyDescent="0.25">
      <c r="A6" s="112" t="s">
        <v>4</v>
      </c>
      <c r="B6" s="121" t="s">
        <v>92</v>
      </c>
      <c r="C6" s="127" t="s">
        <v>92</v>
      </c>
      <c r="D6" s="128">
        <v>0</v>
      </c>
      <c r="E6" s="126">
        <v>0.06</v>
      </c>
      <c r="F6" s="79">
        <f t="shared" si="0"/>
        <v>0</v>
      </c>
      <c r="G6" s="80" t="s">
        <v>92</v>
      </c>
    </row>
    <row r="7" spans="1:7" x14ac:dyDescent="0.25">
      <c r="A7" s="112" t="s">
        <v>5</v>
      </c>
      <c r="B7" s="121" t="s">
        <v>92</v>
      </c>
      <c r="C7" s="127" t="s">
        <v>92</v>
      </c>
      <c r="D7" s="128">
        <v>0</v>
      </c>
      <c r="E7" s="126">
        <v>0.21</v>
      </c>
      <c r="F7" s="79">
        <f t="shared" si="0"/>
        <v>0</v>
      </c>
      <c r="G7" s="80" t="s">
        <v>92</v>
      </c>
    </row>
    <row r="8" spans="1:7" x14ac:dyDescent="0.25">
      <c r="A8" s="112" t="s">
        <v>6</v>
      </c>
      <c r="B8" s="121" t="s">
        <v>92</v>
      </c>
      <c r="C8" s="127" t="s">
        <v>92</v>
      </c>
      <c r="D8" s="128">
        <v>0</v>
      </c>
      <c r="E8" s="126">
        <v>0.21</v>
      </c>
      <c r="F8" s="79">
        <f t="shared" si="0"/>
        <v>0</v>
      </c>
      <c r="G8" s="80" t="s">
        <v>92</v>
      </c>
    </row>
    <row r="9" spans="1:7" x14ac:dyDescent="0.25">
      <c r="A9" s="112" t="s">
        <v>7</v>
      </c>
      <c r="B9" s="121" t="s">
        <v>92</v>
      </c>
      <c r="C9" s="127" t="s">
        <v>92</v>
      </c>
      <c r="D9" s="128">
        <v>0</v>
      </c>
      <c r="E9" s="126">
        <v>0.21</v>
      </c>
      <c r="F9" s="79">
        <f t="shared" si="0"/>
        <v>0</v>
      </c>
      <c r="G9" s="80" t="s">
        <v>92</v>
      </c>
    </row>
    <row r="10" spans="1:7" x14ac:dyDescent="0.25">
      <c r="A10" s="112" t="s">
        <v>8</v>
      </c>
      <c r="B10" s="121" t="s">
        <v>92</v>
      </c>
      <c r="C10" s="127" t="s">
        <v>92</v>
      </c>
      <c r="D10" s="128">
        <v>0</v>
      </c>
      <c r="E10" s="126">
        <v>0.21</v>
      </c>
      <c r="F10" s="79">
        <f t="shared" si="0"/>
        <v>0</v>
      </c>
      <c r="G10" s="80" t="s">
        <v>92</v>
      </c>
    </row>
    <row r="11" spans="1:7" x14ac:dyDescent="0.25">
      <c r="A11" s="112" t="s">
        <v>9</v>
      </c>
      <c r="B11" s="121" t="s">
        <v>92</v>
      </c>
      <c r="C11" s="127" t="s">
        <v>92</v>
      </c>
      <c r="D11" s="128">
        <v>0</v>
      </c>
      <c r="E11" s="126">
        <v>0.21</v>
      </c>
      <c r="F11" s="79">
        <f t="shared" si="0"/>
        <v>0</v>
      </c>
      <c r="G11" s="80" t="s">
        <v>92</v>
      </c>
    </row>
    <row r="12" spans="1:7" x14ac:dyDescent="0.25">
      <c r="A12" s="112" t="s">
        <v>10</v>
      </c>
      <c r="B12" s="121" t="s">
        <v>92</v>
      </c>
      <c r="C12" s="127" t="s">
        <v>92</v>
      </c>
      <c r="D12" s="128">
        <v>0</v>
      </c>
      <c r="E12" s="126">
        <v>0.21</v>
      </c>
      <c r="F12" s="79">
        <f t="shared" si="0"/>
        <v>0</v>
      </c>
      <c r="G12" s="80" t="s">
        <v>92</v>
      </c>
    </row>
    <row r="13" spans="1:7" x14ac:dyDescent="0.25">
      <c r="A13" s="112" t="s">
        <v>11</v>
      </c>
      <c r="B13" s="121" t="s">
        <v>92</v>
      </c>
      <c r="C13" s="127" t="s">
        <v>92</v>
      </c>
      <c r="D13" s="128">
        <v>0</v>
      </c>
      <c r="E13" s="126">
        <v>0.21</v>
      </c>
      <c r="F13" s="79">
        <f t="shared" si="0"/>
        <v>0</v>
      </c>
      <c r="G13" s="80" t="s">
        <v>92</v>
      </c>
    </row>
    <row r="14" spans="1:7" x14ac:dyDescent="0.25">
      <c r="A14" s="112" t="s">
        <v>12</v>
      </c>
      <c r="B14" s="121" t="s">
        <v>92</v>
      </c>
      <c r="C14" s="127" t="s">
        <v>92</v>
      </c>
      <c r="D14" s="128">
        <v>0</v>
      </c>
      <c r="E14" s="126">
        <v>0.21</v>
      </c>
      <c r="F14" s="79">
        <f t="shared" si="0"/>
        <v>0</v>
      </c>
      <c r="G14" s="80" t="s">
        <v>92</v>
      </c>
    </row>
    <row r="15" spans="1:7" ht="15.75" thickBot="1" x14ac:dyDescent="0.3">
      <c r="A15" s="112" t="s">
        <v>13</v>
      </c>
      <c r="B15" s="121" t="s">
        <v>92</v>
      </c>
      <c r="C15" s="127" t="s">
        <v>92</v>
      </c>
      <c r="D15" s="128">
        <v>0</v>
      </c>
      <c r="E15" s="126">
        <v>0.21</v>
      </c>
      <c r="F15" s="79">
        <f t="shared" si="0"/>
        <v>0</v>
      </c>
      <c r="G15" s="80" t="s">
        <v>92</v>
      </c>
    </row>
    <row r="16" spans="1:7" ht="15.75" thickBot="1" x14ac:dyDescent="0.3">
      <c r="A16" s="7"/>
      <c r="B16" s="8"/>
      <c r="C16" s="8"/>
      <c r="D16" s="69">
        <f>SUM(D4:D15)</f>
        <v>0</v>
      </c>
      <c r="E16" s="41" t="s">
        <v>22</v>
      </c>
      <c r="F16" s="42">
        <f>SUM(F4:F15)</f>
        <v>0</v>
      </c>
      <c r="G16" s="9"/>
    </row>
    <row r="17" ht="15.7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theme="3" tint="-0.249977111117893"/>
  </sheetPr>
  <dimension ref="A1:I17"/>
  <sheetViews>
    <sheetView workbookViewId="0">
      <selection activeCell="J7" sqref="J7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88</v>
      </c>
      <c r="B2" s="140" t="s">
        <v>40</v>
      </c>
      <c r="C2" s="139"/>
      <c r="D2" s="14"/>
      <c r="E2" s="14"/>
      <c r="F2" s="14"/>
      <c r="G2" s="14"/>
      <c r="H2" s="141" t="s">
        <v>77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72</v>
      </c>
      <c r="E3" s="3" t="s">
        <v>73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92</v>
      </c>
      <c r="C4" s="127" t="s">
        <v>92</v>
      </c>
      <c r="D4" s="111">
        <v>0</v>
      </c>
      <c r="E4" s="131">
        <v>0</v>
      </c>
      <c r="F4" s="106">
        <f>D4*E4</f>
        <v>0</v>
      </c>
      <c r="G4" s="102">
        <v>0.21</v>
      </c>
      <c r="H4" s="79">
        <f>F4+(F4*G4)</f>
        <v>0</v>
      </c>
      <c r="I4" s="80" t="s">
        <v>92</v>
      </c>
    </row>
    <row r="5" spans="1:9" x14ac:dyDescent="0.25">
      <c r="A5" s="112" t="s">
        <v>3</v>
      </c>
      <c r="B5" s="121" t="s">
        <v>92</v>
      </c>
      <c r="C5" s="127" t="s">
        <v>92</v>
      </c>
      <c r="D5" s="111">
        <v>0</v>
      </c>
      <c r="E5" s="131">
        <v>0</v>
      </c>
      <c r="F5" s="106">
        <f t="shared" ref="F5:F15" si="0">D5*E5</f>
        <v>0</v>
      </c>
      <c r="G5" s="102">
        <v>0.21</v>
      </c>
      <c r="H5" s="79">
        <f t="shared" ref="H5:H15" si="1">F5+(F5*G5)</f>
        <v>0</v>
      </c>
      <c r="I5" s="317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11">
        <v>0</v>
      </c>
      <c r="E6" s="131">
        <v>0</v>
      </c>
      <c r="F6" s="106">
        <f t="shared" si="0"/>
        <v>0</v>
      </c>
      <c r="G6" s="102">
        <v>0.21</v>
      </c>
      <c r="H6" s="79">
        <f t="shared" si="1"/>
        <v>0</v>
      </c>
      <c r="I6" s="80" t="s">
        <v>92</v>
      </c>
    </row>
    <row r="7" spans="1:9" x14ac:dyDescent="0.25">
      <c r="A7" s="112" t="s">
        <v>5</v>
      </c>
      <c r="B7" s="121" t="s">
        <v>92</v>
      </c>
      <c r="C7" s="127" t="s">
        <v>92</v>
      </c>
      <c r="D7" s="111">
        <v>0</v>
      </c>
      <c r="E7" s="131">
        <v>0</v>
      </c>
      <c r="F7" s="106">
        <f t="shared" si="0"/>
        <v>0</v>
      </c>
      <c r="G7" s="102">
        <v>0.21</v>
      </c>
      <c r="H7" s="79">
        <f t="shared" si="1"/>
        <v>0</v>
      </c>
      <c r="I7" s="133" t="s">
        <v>92</v>
      </c>
    </row>
    <row r="8" spans="1:9" x14ac:dyDescent="0.25">
      <c r="A8" s="112" t="s">
        <v>6</v>
      </c>
      <c r="B8" s="121" t="s">
        <v>92</v>
      </c>
      <c r="C8" s="127" t="s">
        <v>92</v>
      </c>
      <c r="D8" s="111">
        <v>0</v>
      </c>
      <c r="E8" s="131">
        <v>0</v>
      </c>
      <c r="F8" s="106">
        <f t="shared" si="0"/>
        <v>0</v>
      </c>
      <c r="G8" s="102">
        <v>0.21</v>
      </c>
      <c r="H8" s="79">
        <f t="shared" si="1"/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11">
        <v>0</v>
      </c>
      <c r="E9" s="131">
        <v>0</v>
      </c>
      <c r="F9" s="106">
        <f t="shared" si="0"/>
        <v>0</v>
      </c>
      <c r="G9" s="102">
        <v>0.21</v>
      </c>
      <c r="H9" s="79">
        <f t="shared" si="1"/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11">
        <v>0</v>
      </c>
      <c r="E10" s="131">
        <v>0</v>
      </c>
      <c r="F10" s="106">
        <f t="shared" si="0"/>
        <v>0</v>
      </c>
      <c r="G10" s="102">
        <v>0.21</v>
      </c>
      <c r="H10" s="79">
        <f t="shared" si="1"/>
        <v>0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11">
        <v>0</v>
      </c>
      <c r="E11" s="131">
        <v>0</v>
      </c>
      <c r="F11" s="106">
        <f t="shared" si="0"/>
        <v>0</v>
      </c>
      <c r="G11" s="102">
        <v>0.21</v>
      </c>
      <c r="H11" s="79">
        <f t="shared" si="1"/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 t="s">
        <v>92</v>
      </c>
      <c r="D12" s="111">
        <v>0</v>
      </c>
      <c r="E12" s="131">
        <v>0</v>
      </c>
      <c r="F12" s="106">
        <f t="shared" si="0"/>
        <v>0</v>
      </c>
      <c r="G12" s="102">
        <v>0.21</v>
      </c>
      <c r="H12" s="79">
        <f t="shared" si="1"/>
        <v>0</v>
      </c>
      <c r="I12" s="80" t="s">
        <v>92</v>
      </c>
    </row>
    <row r="13" spans="1:9" x14ac:dyDescent="0.25">
      <c r="A13" s="112" t="s">
        <v>11</v>
      </c>
      <c r="B13" s="121" t="s">
        <v>92</v>
      </c>
      <c r="C13" s="127" t="s">
        <v>92</v>
      </c>
      <c r="D13" s="111">
        <v>0</v>
      </c>
      <c r="E13" s="131">
        <v>0</v>
      </c>
      <c r="F13" s="106">
        <f t="shared" si="0"/>
        <v>0</v>
      </c>
      <c r="G13" s="102">
        <v>0.21</v>
      </c>
      <c r="H13" s="79">
        <f t="shared" si="1"/>
        <v>0</v>
      </c>
      <c r="I13" s="80" t="s">
        <v>92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11">
        <v>0</v>
      </c>
      <c r="E14" s="131">
        <v>0</v>
      </c>
      <c r="F14" s="106">
        <f t="shared" si="0"/>
        <v>0</v>
      </c>
      <c r="G14" s="102">
        <v>0.21</v>
      </c>
      <c r="H14" s="79">
        <f t="shared" si="1"/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11">
        <v>0</v>
      </c>
      <c r="E15" s="131">
        <v>0</v>
      </c>
      <c r="F15" s="106">
        <f t="shared" si="0"/>
        <v>0</v>
      </c>
      <c r="G15" s="102">
        <v>0.21</v>
      </c>
      <c r="H15" s="79">
        <f t="shared" si="1"/>
        <v>0</v>
      </c>
      <c r="I15" s="80" t="s">
        <v>92</v>
      </c>
    </row>
    <row r="16" spans="1:9" ht="15.75" thickBot="1" x14ac:dyDescent="0.3">
      <c r="A16" s="7"/>
      <c r="B16" s="8"/>
      <c r="C16" s="8"/>
      <c r="D16" s="68">
        <f>SUM(D4:D15)</f>
        <v>0</v>
      </c>
      <c r="E16" s="70">
        <f>SUM(E4:E15)/5</f>
        <v>0</v>
      </c>
      <c r="F16" s="69">
        <f>SUM(F4:F15)</f>
        <v>0</v>
      </c>
      <c r="G16" s="41" t="s">
        <v>22</v>
      </c>
      <c r="H16" s="42">
        <f>SUM(H4:H15)</f>
        <v>0</v>
      </c>
      <c r="I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ignoredErrors>
    <ignoredError sqref="E16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3" tint="-0.249977111117893"/>
  </sheetPr>
  <dimension ref="A1:J30"/>
  <sheetViews>
    <sheetView workbookViewId="0"/>
  </sheetViews>
  <sheetFormatPr baseColWidth="10" defaultRowHeight="15" x14ac:dyDescent="0.25"/>
  <cols>
    <col min="1" max="1" width="15.7109375" customWidth="1"/>
    <col min="2" max="2" width="23.7109375" customWidth="1"/>
    <col min="3" max="3" width="35.7109375" customWidth="1"/>
    <col min="4" max="10" width="15.7109375" customWidth="1"/>
  </cols>
  <sheetData>
    <row r="1" spans="1:10" ht="15.75" thickBot="1" x14ac:dyDescent="0.3"/>
    <row r="2" spans="1:10" ht="20.25" thickTop="1" thickBot="1" x14ac:dyDescent="0.3">
      <c r="A2" s="150" t="s">
        <v>41</v>
      </c>
      <c r="B2" s="154" t="s">
        <v>135</v>
      </c>
      <c r="C2" s="142"/>
      <c r="D2" s="151"/>
      <c r="E2" s="152"/>
      <c r="F2" s="153"/>
      <c r="G2" s="29"/>
      <c r="H2" s="29"/>
      <c r="I2" s="30"/>
      <c r="J2" s="31"/>
    </row>
    <row r="3" spans="1:10" ht="16.5" thickTop="1" thickBot="1" x14ac:dyDescent="0.3">
      <c r="A3" s="155"/>
      <c r="B3" s="156"/>
      <c r="C3" s="156"/>
      <c r="D3" s="148" t="s">
        <v>52</v>
      </c>
      <c r="E3" s="149" t="s">
        <v>55</v>
      </c>
      <c r="F3" s="149" t="s">
        <v>56</v>
      </c>
      <c r="G3" s="16" t="s">
        <v>57</v>
      </c>
      <c r="H3" s="16" t="s">
        <v>58</v>
      </c>
      <c r="I3" s="16" t="s">
        <v>59</v>
      </c>
      <c r="J3" s="17" t="s">
        <v>60</v>
      </c>
    </row>
    <row r="4" spans="1:10" ht="15.75" thickBot="1" x14ac:dyDescent="0.3">
      <c r="A4" s="135"/>
      <c r="B4" s="157"/>
      <c r="C4" s="157"/>
      <c r="D4" s="143" t="s">
        <v>53</v>
      </c>
      <c r="E4" s="19" t="s">
        <v>46</v>
      </c>
      <c r="F4" s="19" t="s">
        <v>47</v>
      </c>
      <c r="G4" s="19" t="s">
        <v>48</v>
      </c>
      <c r="H4" s="19" t="s">
        <v>49</v>
      </c>
      <c r="I4" s="19" t="s">
        <v>130</v>
      </c>
      <c r="J4" s="20" t="s">
        <v>50</v>
      </c>
    </row>
    <row r="5" spans="1:10" ht="15.75" thickBot="1" x14ac:dyDescent="0.3">
      <c r="A5" s="135"/>
      <c r="B5" s="157"/>
      <c r="C5" s="157"/>
      <c r="D5" s="144" t="s">
        <v>54</v>
      </c>
      <c r="E5" s="22">
        <v>173</v>
      </c>
      <c r="F5" s="22">
        <v>145</v>
      </c>
      <c r="G5" s="22">
        <v>173</v>
      </c>
      <c r="H5" s="22">
        <v>145</v>
      </c>
      <c r="I5" s="22">
        <v>173</v>
      </c>
      <c r="J5" s="23">
        <v>145</v>
      </c>
    </row>
    <row r="6" spans="1:10" ht="15.75" thickBot="1" x14ac:dyDescent="0.3">
      <c r="A6" s="21" t="s">
        <v>1</v>
      </c>
      <c r="B6" s="144" t="s">
        <v>21</v>
      </c>
      <c r="C6" s="144" t="s">
        <v>14</v>
      </c>
      <c r="D6" s="144" t="s">
        <v>0</v>
      </c>
      <c r="E6" s="35"/>
      <c r="F6" s="35"/>
      <c r="G6" s="35"/>
      <c r="H6" s="35"/>
      <c r="I6" s="35"/>
      <c r="J6" s="36"/>
    </row>
    <row r="7" spans="1:10" x14ac:dyDescent="0.25">
      <c r="A7" s="24"/>
      <c r="B7" s="145"/>
      <c r="C7" s="145"/>
      <c r="D7" s="145"/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6">
        <v>0</v>
      </c>
    </row>
    <row r="8" spans="1:10" x14ac:dyDescent="0.25">
      <c r="A8" s="24"/>
      <c r="B8" s="145"/>
      <c r="C8" s="145"/>
      <c r="D8" s="14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6">
        <v>0</v>
      </c>
    </row>
    <row r="9" spans="1:10" x14ac:dyDescent="0.25">
      <c r="A9" s="24"/>
      <c r="B9" s="145"/>
      <c r="C9" s="145"/>
      <c r="D9" s="145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x14ac:dyDescent="0.25">
      <c r="A10" s="24"/>
      <c r="B10" s="145"/>
      <c r="C10" s="145"/>
      <c r="D10" s="145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6">
        <v>0</v>
      </c>
    </row>
    <row r="11" spans="1:10" x14ac:dyDescent="0.25">
      <c r="A11" s="24"/>
      <c r="B11" s="145"/>
      <c r="C11" s="145"/>
      <c r="D11" s="145"/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x14ac:dyDescent="0.25">
      <c r="A12" s="24"/>
      <c r="B12" s="145"/>
      <c r="C12" s="145"/>
      <c r="D12" s="145"/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6">
        <v>0</v>
      </c>
    </row>
    <row r="13" spans="1:10" x14ac:dyDescent="0.25">
      <c r="A13" s="24"/>
      <c r="B13" s="145"/>
      <c r="C13" s="145"/>
      <c r="D13" s="145"/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6">
        <v>0</v>
      </c>
    </row>
    <row r="14" spans="1:10" x14ac:dyDescent="0.25">
      <c r="A14" s="24"/>
      <c r="B14" s="145"/>
      <c r="C14" s="145"/>
      <c r="D14" s="145"/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x14ac:dyDescent="0.25">
      <c r="A15" s="24"/>
      <c r="B15" s="145"/>
      <c r="C15" s="145"/>
      <c r="D15" s="145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6">
        <v>0</v>
      </c>
    </row>
    <row r="16" spans="1:10" x14ac:dyDescent="0.25">
      <c r="A16" s="24"/>
      <c r="B16" s="145"/>
      <c r="C16" s="145"/>
      <c r="D16" s="145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x14ac:dyDescent="0.25">
      <c r="A17" s="24"/>
      <c r="B17" s="145"/>
      <c r="C17" s="145"/>
      <c r="D17" s="145"/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x14ac:dyDescent="0.25">
      <c r="A18" s="24"/>
      <c r="B18" s="145"/>
      <c r="C18" s="145"/>
      <c r="D18" s="145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6">
        <v>0</v>
      </c>
    </row>
    <row r="19" spans="1:10" x14ac:dyDescent="0.25">
      <c r="A19" s="24"/>
      <c r="B19" s="145"/>
      <c r="C19" s="145"/>
      <c r="D19" s="145"/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6">
        <v>0</v>
      </c>
    </row>
    <row r="20" spans="1:10" x14ac:dyDescent="0.25">
      <c r="A20" s="24"/>
      <c r="B20" s="145"/>
      <c r="C20" s="145"/>
      <c r="D20" s="145"/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6">
        <v>0</v>
      </c>
    </row>
    <row r="21" spans="1:10" x14ac:dyDescent="0.25">
      <c r="A21" s="24"/>
      <c r="B21" s="145"/>
      <c r="C21" s="145"/>
      <c r="D21" s="145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6">
        <v>0</v>
      </c>
    </row>
    <row r="22" spans="1:10" x14ac:dyDescent="0.25">
      <c r="A22" s="24"/>
      <c r="B22" s="145"/>
      <c r="C22" s="145"/>
      <c r="D22" s="145"/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6">
        <v>0</v>
      </c>
    </row>
    <row r="23" spans="1:10" x14ac:dyDescent="0.25">
      <c r="A23" s="24"/>
      <c r="B23" s="145"/>
      <c r="C23" s="145"/>
      <c r="D23" s="145"/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6">
        <v>0</v>
      </c>
    </row>
    <row r="24" spans="1:10" x14ac:dyDescent="0.25">
      <c r="A24" s="24"/>
      <c r="B24" s="145"/>
      <c r="C24" s="145"/>
      <c r="D24" s="145"/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</row>
    <row r="25" spans="1:10" x14ac:dyDescent="0.25">
      <c r="A25" s="24"/>
      <c r="B25" s="145"/>
      <c r="C25" s="145"/>
      <c r="D25" s="145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6">
        <v>0</v>
      </c>
    </row>
    <row r="26" spans="1:10" x14ac:dyDescent="0.25">
      <c r="A26" s="24"/>
      <c r="B26" s="145"/>
      <c r="C26" s="145"/>
      <c r="D26" s="145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6">
        <v>0</v>
      </c>
    </row>
    <row r="27" spans="1:10" ht="15.75" thickBot="1" x14ac:dyDescent="0.3">
      <c r="A27" s="27"/>
      <c r="B27" s="146"/>
      <c r="C27" s="146"/>
      <c r="D27" s="146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6">
        <v>0</v>
      </c>
    </row>
    <row r="28" spans="1:10" ht="15.75" thickBot="1" x14ac:dyDescent="0.3">
      <c r="A28" s="32"/>
      <c r="B28" s="147"/>
      <c r="C28" s="147"/>
      <c r="D28" s="147"/>
      <c r="E28" s="33">
        <f t="shared" ref="E28:J28" si="0">SUM(E7:E27)</f>
        <v>0</v>
      </c>
      <c r="F28" s="33">
        <f t="shared" si="0"/>
        <v>0</v>
      </c>
      <c r="G28" s="33">
        <f t="shared" si="0"/>
        <v>0</v>
      </c>
      <c r="H28" s="33">
        <f t="shared" si="0"/>
        <v>0</v>
      </c>
      <c r="I28" s="33">
        <f t="shared" si="0"/>
        <v>0</v>
      </c>
      <c r="J28" s="34">
        <f t="shared" si="0"/>
        <v>0</v>
      </c>
    </row>
    <row r="29" spans="1:10" ht="20.100000000000001" customHeight="1" thickTop="1" thickBot="1" x14ac:dyDescent="0.3">
      <c r="I29" s="39" t="s">
        <v>61</v>
      </c>
      <c r="J29" s="40">
        <f>E28+F28+G28+H28+I28+J28</f>
        <v>0</v>
      </c>
    </row>
    <row r="30" spans="1:10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3" tint="-0.249977111117893"/>
  </sheetPr>
  <dimension ref="A1:I48"/>
  <sheetViews>
    <sheetView workbookViewId="0"/>
  </sheetViews>
  <sheetFormatPr baseColWidth="10" defaultRowHeight="15" x14ac:dyDescent="0.25"/>
  <cols>
    <col min="1" max="1" width="12.7109375" customWidth="1"/>
    <col min="2" max="2" width="23.7109375" customWidth="1"/>
    <col min="3" max="3" width="35.7109375" customWidth="1"/>
    <col min="4" max="4" width="15.7109375" customWidth="1"/>
    <col min="5" max="5" width="12.7109375" style="100" customWidth="1"/>
    <col min="6" max="7" width="12.7109375" customWidth="1"/>
    <col min="8" max="8" width="15.7109375" customWidth="1"/>
    <col min="9" max="9" width="12.7109375" style="100" customWidth="1"/>
  </cols>
  <sheetData>
    <row r="1" spans="1:9" ht="15.75" thickBot="1" x14ac:dyDescent="0.3"/>
    <row r="2" spans="1:9" ht="20.25" thickTop="1" thickBot="1" x14ac:dyDescent="0.3">
      <c r="A2" s="11" t="s">
        <v>43</v>
      </c>
      <c r="B2" s="140" t="s">
        <v>112</v>
      </c>
      <c r="C2" s="14"/>
      <c r="D2" s="14"/>
      <c r="E2" s="101"/>
      <c r="F2" s="14"/>
      <c r="G2" s="14"/>
      <c r="H2" s="12" t="s">
        <v>115</v>
      </c>
      <c r="I2" s="60"/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98" t="s">
        <v>0</v>
      </c>
      <c r="F3" s="3" t="s">
        <v>69</v>
      </c>
      <c r="G3" s="3" t="s">
        <v>75</v>
      </c>
      <c r="H3" s="3" t="s">
        <v>16</v>
      </c>
      <c r="I3" s="109" t="s">
        <v>19</v>
      </c>
    </row>
    <row r="4" spans="1:9" x14ac:dyDescent="0.25">
      <c r="A4" s="110" t="s">
        <v>225</v>
      </c>
      <c r="B4" s="111"/>
      <c r="C4" s="111" t="s">
        <v>219</v>
      </c>
      <c r="D4" s="121" t="s">
        <v>113</v>
      </c>
      <c r="E4" s="116"/>
      <c r="F4" s="106">
        <v>12</v>
      </c>
      <c r="G4" s="102">
        <v>0</v>
      </c>
      <c r="H4" s="79">
        <f>F4+(F4*G4)</f>
        <v>12</v>
      </c>
      <c r="I4" s="117"/>
    </row>
    <row r="5" spans="1:9" x14ac:dyDescent="0.25">
      <c r="A5" s="110" t="s">
        <v>225</v>
      </c>
      <c r="B5" s="111"/>
      <c r="C5" s="111" t="s">
        <v>220</v>
      </c>
      <c r="D5" s="121" t="s">
        <v>113</v>
      </c>
      <c r="E5" s="116"/>
      <c r="F5" s="106">
        <v>0</v>
      </c>
      <c r="G5" s="102">
        <v>0</v>
      </c>
      <c r="H5" s="79">
        <f t="shared" ref="H5:H37" si="0">F5+(F5*G5)</f>
        <v>0</v>
      </c>
      <c r="I5" s="117"/>
    </row>
    <row r="6" spans="1:9" x14ac:dyDescent="0.25">
      <c r="A6" s="110" t="s">
        <v>225</v>
      </c>
      <c r="B6" s="111"/>
      <c r="C6" s="111" t="s">
        <v>224</v>
      </c>
      <c r="D6" s="121" t="s">
        <v>113</v>
      </c>
      <c r="E6" s="116"/>
      <c r="F6" s="106">
        <v>14</v>
      </c>
      <c r="G6" s="102">
        <v>0</v>
      </c>
      <c r="H6" s="79">
        <f t="shared" si="0"/>
        <v>14</v>
      </c>
      <c r="I6" s="117"/>
    </row>
    <row r="7" spans="1:9" x14ac:dyDescent="0.25">
      <c r="A7" s="112" t="s">
        <v>225</v>
      </c>
      <c r="B7" s="111"/>
      <c r="C7" s="111" t="s">
        <v>223</v>
      </c>
      <c r="D7" s="121" t="s">
        <v>113</v>
      </c>
      <c r="E7" s="116"/>
      <c r="F7" s="106">
        <v>7</v>
      </c>
      <c r="G7" s="102">
        <v>0</v>
      </c>
      <c r="H7" s="79">
        <f t="shared" si="0"/>
        <v>7</v>
      </c>
      <c r="I7" s="117"/>
    </row>
    <row r="8" spans="1:9" x14ac:dyDescent="0.25">
      <c r="A8" s="112" t="s">
        <v>225</v>
      </c>
      <c r="B8" s="111"/>
      <c r="C8" s="111" t="s">
        <v>221</v>
      </c>
      <c r="D8" s="121" t="s">
        <v>113</v>
      </c>
      <c r="E8" s="116"/>
      <c r="F8" s="106">
        <v>0</v>
      </c>
      <c r="G8" s="102">
        <v>0</v>
      </c>
      <c r="H8" s="79">
        <f t="shared" si="0"/>
        <v>0</v>
      </c>
      <c r="I8" s="117"/>
    </row>
    <row r="9" spans="1:9" x14ac:dyDescent="0.25">
      <c r="A9" s="112" t="s">
        <v>225</v>
      </c>
      <c r="B9" s="111"/>
      <c r="C9" s="111" t="s">
        <v>222</v>
      </c>
      <c r="D9" s="121" t="s">
        <v>113</v>
      </c>
      <c r="E9" s="116"/>
      <c r="F9" s="106">
        <v>50</v>
      </c>
      <c r="G9" s="102">
        <v>0</v>
      </c>
      <c r="H9" s="79">
        <f t="shared" si="0"/>
        <v>50</v>
      </c>
      <c r="I9" s="117"/>
    </row>
    <row r="10" spans="1:9" x14ac:dyDescent="0.25">
      <c r="A10" s="112" t="s">
        <v>233</v>
      </c>
      <c r="B10" s="111"/>
      <c r="C10" s="111" t="s">
        <v>234</v>
      </c>
      <c r="D10" s="121" t="s">
        <v>113</v>
      </c>
      <c r="E10" s="116"/>
      <c r="F10" s="106">
        <v>14.1</v>
      </c>
      <c r="G10" s="102">
        <v>0</v>
      </c>
      <c r="H10" s="79">
        <f t="shared" si="0"/>
        <v>14.1</v>
      </c>
      <c r="I10" s="117"/>
    </row>
    <row r="11" spans="1:9" x14ac:dyDescent="0.25">
      <c r="A11" s="112"/>
      <c r="B11" s="111"/>
      <c r="C11" s="111"/>
      <c r="D11" s="121" t="s">
        <v>113</v>
      </c>
      <c r="E11" s="116"/>
      <c r="F11" s="106">
        <v>0</v>
      </c>
      <c r="G11" s="102">
        <v>0</v>
      </c>
      <c r="H11" s="79">
        <f t="shared" si="0"/>
        <v>0</v>
      </c>
      <c r="I11" s="117"/>
    </row>
    <row r="12" spans="1:9" x14ac:dyDescent="0.25">
      <c r="A12" s="112"/>
      <c r="B12" s="111"/>
      <c r="C12" s="111"/>
      <c r="D12" s="121" t="s">
        <v>113</v>
      </c>
      <c r="E12" s="116"/>
      <c r="F12" s="106">
        <v>0</v>
      </c>
      <c r="G12" s="102">
        <v>0</v>
      </c>
      <c r="H12" s="79">
        <f t="shared" si="0"/>
        <v>0</v>
      </c>
      <c r="I12" s="117"/>
    </row>
    <row r="13" spans="1:9" x14ac:dyDescent="0.25">
      <c r="A13" s="112"/>
      <c r="B13" s="111"/>
      <c r="C13" s="111"/>
      <c r="D13" s="121" t="s">
        <v>113</v>
      </c>
      <c r="E13" s="116"/>
      <c r="F13" s="106">
        <v>0</v>
      </c>
      <c r="G13" s="102">
        <v>0</v>
      </c>
      <c r="H13" s="79">
        <f t="shared" si="0"/>
        <v>0</v>
      </c>
      <c r="I13" s="117"/>
    </row>
    <row r="14" spans="1:9" x14ac:dyDescent="0.25">
      <c r="A14" s="112"/>
      <c r="B14" s="111"/>
      <c r="C14" s="111"/>
      <c r="D14" s="121" t="s">
        <v>113</v>
      </c>
      <c r="E14" s="116"/>
      <c r="F14" s="106">
        <v>0</v>
      </c>
      <c r="G14" s="102">
        <v>0</v>
      </c>
      <c r="H14" s="79">
        <f t="shared" si="0"/>
        <v>0</v>
      </c>
      <c r="I14" s="117"/>
    </row>
    <row r="15" spans="1:9" x14ac:dyDescent="0.25">
      <c r="A15" s="112"/>
      <c r="B15" s="111"/>
      <c r="C15" s="111"/>
      <c r="D15" s="121" t="s">
        <v>113</v>
      </c>
      <c r="E15" s="116"/>
      <c r="F15" s="106">
        <v>0</v>
      </c>
      <c r="G15" s="102">
        <v>0</v>
      </c>
      <c r="H15" s="79">
        <f t="shared" si="0"/>
        <v>0</v>
      </c>
      <c r="I15" s="117"/>
    </row>
    <row r="16" spans="1:9" x14ac:dyDescent="0.25">
      <c r="A16" s="112"/>
      <c r="B16" s="111"/>
      <c r="C16" s="111"/>
      <c r="D16" s="121" t="s">
        <v>113</v>
      </c>
      <c r="E16" s="116"/>
      <c r="F16" s="106">
        <v>0</v>
      </c>
      <c r="G16" s="102">
        <v>0</v>
      </c>
      <c r="H16" s="79">
        <f t="shared" si="0"/>
        <v>0</v>
      </c>
      <c r="I16" s="117"/>
    </row>
    <row r="17" spans="1:9" x14ac:dyDescent="0.25">
      <c r="A17" s="112"/>
      <c r="B17" s="111"/>
      <c r="C17" s="111"/>
      <c r="D17" s="121" t="s">
        <v>113</v>
      </c>
      <c r="E17" s="116"/>
      <c r="F17" s="106">
        <v>0</v>
      </c>
      <c r="G17" s="102">
        <v>0</v>
      </c>
      <c r="H17" s="79">
        <f t="shared" si="0"/>
        <v>0</v>
      </c>
      <c r="I17" s="117"/>
    </row>
    <row r="18" spans="1:9" x14ac:dyDescent="0.25">
      <c r="A18" s="112"/>
      <c r="B18" s="111"/>
      <c r="C18" s="111"/>
      <c r="D18" s="121"/>
      <c r="E18" s="116"/>
      <c r="F18" s="106"/>
      <c r="G18" s="102">
        <v>0</v>
      </c>
      <c r="H18" s="79">
        <f t="shared" si="0"/>
        <v>0</v>
      </c>
      <c r="I18" s="117"/>
    </row>
    <row r="19" spans="1:9" x14ac:dyDescent="0.25">
      <c r="A19" s="112"/>
      <c r="B19" s="111"/>
      <c r="C19" s="111"/>
      <c r="D19" s="121"/>
      <c r="E19" s="116"/>
      <c r="F19" s="106"/>
      <c r="G19" s="102">
        <v>0</v>
      </c>
      <c r="H19" s="79">
        <f t="shared" si="0"/>
        <v>0</v>
      </c>
      <c r="I19" s="117"/>
    </row>
    <row r="20" spans="1:9" x14ac:dyDescent="0.25">
      <c r="A20" s="112"/>
      <c r="B20" s="111"/>
      <c r="C20" s="111"/>
      <c r="D20" s="121"/>
      <c r="E20" s="116"/>
      <c r="F20" s="106"/>
      <c r="G20" s="102">
        <v>0</v>
      </c>
      <c r="H20" s="79">
        <f t="shared" si="0"/>
        <v>0</v>
      </c>
      <c r="I20" s="117"/>
    </row>
    <row r="21" spans="1:9" x14ac:dyDescent="0.25">
      <c r="A21" s="112"/>
      <c r="B21" s="111"/>
      <c r="C21" s="111"/>
      <c r="D21" s="121"/>
      <c r="E21" s="116"/>
      <c r="F21" s="106"/>
      <c r="G21" s="102">
        <v>0</v>
      </c>
      <c r="H21" s="79">
        <f t="shared" si="0"/>
        <v>0</v>
      </c>
      <c r="I21" s="117"/>
    </row>
    <row r="22" spans="1:9" x14ac:dyDescent="0.25">
      <c r="A22" s="112"/>
      <c r="B22" s="111"/>
      <c r="C22" s="111"/>
      <c r="D22" s="121"/>
      <c r="E22" s="116"/>
      <c r="F22" s="106"/>
      <c r="G22" s="102">
        <v>0</v>
      </c>
      <c r="H22" s="79">
        <f t="shared" si="0"/>
        <v>0</v>
      </c>
      <c r="I22" s="117"/>
    </row>
    <row r="23" spans="1:9" x14ac:dyDescent="0.25">
      <c r="A23" s="112"/>
      <c r="B23" s="111"/>
      <c r="C23" s="111"/>
      <c r="D23" s="121"/>
      <c r="E23" s="116"/>
      <c r="F23" s="106"/>
      <c r="G23" s="102">
        <v>0</v>
      </c>
      <c r="H23" s="79">
        <f t="shared" si="0"/>
        <v>0</v>
      </c>
      <c r="I23" s="117"/>
    </row>
    <row r="24" spans="1:9" x14ac:dyDescent="0.25">
      <c r="A24" s="112"/>
      <c r="B24" s="111"/>
      <c r="C24" s="111"/>
      <c r="D24" s="121"/>
      <c r="E24" s="116"/>
      <c r="F24" s="106"/>
      <c r="G24" s="102">
        <v>0</v>
      </c>
      <c r="H24" s="79">
        <f t="shared" si="0"/>
        <v>0</v>
      </c>
      <c r="I24" s="117"/>
    </row>
    <row r="25" spans="1:9" x14ac:dyDescent="0.25">
      <c r="A25" s="112"/>
      <c r="B25" s="111"/>
      <c r="C25" s="111"/>
      <c r="D25" s="121"/>
      <c r="E25" s="116"/>
      <c r="F25" s="106"/>
      <c r="G25" s="102">
        <v>0</v>
      </c>
      <c r="H25" s="79">
        <f t="shared" si="0"/>
        <v>0</v>
      </c>
      <c r="I25" s="117"/>
    </row>
    <row r="26" spans="1:9" x14ac:dyDescent="0.25">
      <c r="A26" s="112"/>
      <c r="B26" s="111"/>
      <c r="C26" s="111"/>
      <c r="D26" s="121"/>
      <c r="E26" s="116"/>
      <c r="F26" s="106"/>
      <c r="G26" s="102">
        <v>0</v>
      </c>
      <c r="H26" s="79">
        <f t="shared" si="0"/>
        <v>0</v>
      </c>
      <c r="I26" s="117"/>
    </row>
    <row r="27" spans="1:9" x14ac:dyDescent="0.25">
      <c r="A27" s="112"/>
      <c r="B27" s="111"/>
      <c r="C27" s="111"/>
      <c r="D27" s="121"/>
      <c r="E27" s="116"/>
      <c r="F27" s="106"/>
      <c r="G27" s="102">
        <v>0</v>
      </c>
      <c r="H27" s="79">
        <f t="shared" ref="H27:H35" si="1">F27+(F27*G27)</f>
        <v>0</v>
      </c>
      <c r="I27" s="117"/>
    </row>
    <row r="28" spans="1:9" x14ac:dyDescent="0.25">
      <c r="A28" s="112"/>
      <c r="B28" s="111"/>
      <c r="C28" s="111"/>
      <c r="D28" s="121"/>
      <c r="E28" s="116"/>
      <c r="F28" s="106"/>
      <c r="G28" s="102">
        <v>0</v>
      </c>
      <c r="H28" s="79">
        <f t="shared" si="1"/>
        <v>0</v>
      </c>
      <c r="I28" s="117"/>
    </row>
    <row r="29" spans="1:9" x14ac:dyDescent="0.25">
      <c r="A29" s="112"/>
      <c r="B29" s="111"/>
      <c r="C29" s="111"/>
      <c r="D29" s="121"/>
      <c r="E29" s="116"/>
      <c r="F29" s="106"/>
      <c r="G29" s="102">
        <v>0</v>
      </c>
      <c r="H29" s="79">
        <f t="shared" si="1"/>
        <v>0</v>
      </c>
      <c r="I29" s="117"/>
    </row>
    <row r="30" spans="1:9" x14ac:dyDescent="0.25">
      <c r="A30" s="112"/>
      <c r="B30" s="111"/>
      <c r="C30" s="111"/>
      <c r="D30" s="121"/>
      <c r="E30" s="116"/>
      <c r="F30" s="106"/>
      <c r="G30" s="102">
        <v>0</v>
      </c>
      <c r="H30" s="79">
        <f t="shared" si="1"/>
        <v>0</v>
      </c>
      <c r="I30" s="117"/>
    </row>
    <row r="31" spans="1:9" x14ac:dyDescent="0.25">
      <c r="A31" s="112"/>
      <c r="B31" s="111"/>
      <c r="C31" s="111"/>
      <c r="D31" s="121"/>
      <c r="E31" s="116"/>
      <c r="F31" s="106"/>
      <c r="G31" s="102">
        <v>0</v>
      </c>
      <c r="H31" s="79">
        <f t="shared" si="1"/>
        <v>0</v>
      </c>
      <c r="I31" s="117"/>
    </row>
    <row r="32" spans="1:9" x14ac:dyDescent="0.25">
      <c r="A32" s="112"/>
      <c r="B32" s="111"/>
      <c r="C32" s="111"/>
      <c r="D32" s="121"/>
      <c r="E32" s="116"/>
      <c r="F32" s="106"/>
      <c r="G32" s="102">
        <v>0</v>
      </c>
      <c r="H32" s="79">
        <f t="shared" si="1"/>
        <v>0</v>
      </c>
      <c r="I32" s="117"/>
    </row>
    <row r="33" spans="1:9" x14ac:dyDescent="0.25">
      <c r="A33" s="112"/>
      <c r="B33" s="111"/>
      <c r="C33" s="111"/>
      <c r="D33" s="121"/>
      <c r="E33" s="116"/>
      <c r="F33" s="106"/>
      <c r="G33" s="102">
        <v>0</v>
      </c>
      <c r="H33" s="79">
        <f t="shared" si="1"/>
        <v>0</v>
      </c>
      <c r="I33" s="117"/>
    </row>
    <row r="34" spans="1:9" x14ac:dyDescent="0.25">
      <c r="A34" s="112"/>
      <c r="B34" s="111"/>
      <c r="C34" s="111"/>
      <c r="D34" s="121"/>
      <c r="E34" s="116"/>
      <c r="F34" s="106"/>
      <c r="G34" s="102">
        <v>0</v>
      </c>
      <c r="H34" s="79">
        <f t="shared" si="1"/>
        <v>0</v>
      </c>
      <c r="I34" s="117"/>
    </row>
    <row r="35" spans="1:9" x14ac:dyDescent="0.25">
      <c r="A35" s="112"/>
      <c r="B35" s="111"/>
      <c r="C35" s="111"/>
      <c r="D35" s="121"/>
      <c r="E35" s="116"/>
      <c r="F35" s="106"/>
      <c r="G35" s="102">
        <v>0</v>
      </c>
      <c r="H35" s="79">
        <f t="shared" si="1"/>
        <v>0</v>
      </c>
      <c r="I35" s="117"/>
    </row>
    <row r="36" spans="1:9" x14ac:dyDescent="0.25">
      <c r="A36" s="112"/>
      <c r="B36" s="111"/>
      <c r="C36" s="111"/>
      <c r="D36" s="121"/>
      <c r="E36" s="116"/>
      <c r="F36" s="106"/>
      <c r="G36" s="102">
        <v>0</v>
      </c>
      <c r="H36" s="79">
        <f t="shared" si="0"/>
        <v>0</v>
      </c>
      <c r="I36" s="117"/>
    </row>
    <row r="37" spans="1:9" x14ac:dyDescent="0.25">
      <c r="A37" s="112"/>
      <c r="B37" s="111"/>
      <c r="C37" s="111"/>
      <c r="D37" s="121"/>
      <c r="E37" s="116"/>
      <c r="F37" s="106"/>
      <c r="G37" s="102">
        <v>0</v>
      </c>
      <c r="H37" s="79">
        <f t="shared" si="0"/>
        <v>0</v>
      </c>
      <c r="I37" s="117"/>
    </row>
    <row r="38" spans="1:9" x14ac:dyDescent="0.25">
      <c r="A38" s="112"/>
      <c r="B38" s="111"/>
      <c r="C38" s="111"/>
      <c r="D38" s="121"/>
      <c r="E38" s="116"/>
      <c r="F38" s="106"/>
      <c r="G38" s="102">
        <v>0</v>
      </c>
      <c r="H38" s="79">
        <f t="shared" ref="H38:H46" si="2">F38+(F38*G38)</f>
        <v>0</v>
      </c>
      <c r="I38" s="117"/>
    </row>
    <row r="39" spans="1:9" x14ac:dyDescent="0.25">
      <c r="A39" s="112"/>
      <c r="B39" s="111"/>
      <c r="C39" s="111"/>
      <c r="D39" s="121"/>
      <c r="E39" s="116"/>
      <c r="F39" s="106"/>
      <c r="G39" s="102">
        <v>0</v>
      </c>
      <c r="H39" s="79">
        <f t="shared" si="2"/>
        <v>0</v>
      </c>
      <c r="I39" s="117"/>
    </row>
    <row r="40" spans="1:9" x14ac:dyDescent="0.25">
      <c r="A40" s="112"/>
      <c r="B40" s="111"/>
      <c r="C40" s="111"/>
      <c r="D40" s="121"/>
      <c r="E40" s="116"/>
      <c r="F40" s="106"/>
      <c r="G40" s="102">
        <v>0</v>
      </c>
      <c r="H40" s="79">
        <f t="shared" si="2"/>
        <v>0</v>
      </c>
      <c r="I40" s="117"/>
    </row>
    <row r="41" spans="1:9" x14ac:dyDescent="0.25">
      <c r="A41" s="112"/>
      <c r="B41" s="111"/>
      <c r="C41" s="111"/>
      <c r="D41" s="121"/>
      <c r="E41" s="116"/>
      <c r="F41" s="106"/>
      <c r="G41" s="102">
        <v>0</v>
      </c>
      <c r="H41" s="79">
        <f t="shared" ref="H41:H42" si="3">F41+(F41*G41)</f>
        <v>0</v>
      </c>
      <c r="I41" s="117"/>
    </row>
    <row r="42" spans="1:9" x14ac:dyDescent="0.25">
      <c r="A42" s="112"/>
      <c r="B42" s="111"/>
      <c r="C42" s="111"/>
      <c r="D42" s="121"/>
      <c r="E42" s="116"/>
      <c r="F42" s="106"/>
      <c r="G42" s="102">
        <v>0</v>
      </c>
      <c r="H42" s="79">
        <f t="shared" si="3"/>
        <v>0</v>
      </c>
      <c r="I42" s="117"/>
    </row>
    <row r="43" spans="1:9" x14ac:dyDescent="0.25">
      <c r="A43" s="112"/>
      <c r="B43" s="111"/>
      <c r="C43" s="111"/>
      <c r="D43" s="121"/>
      <c r="E43" s="116"/>
      <c r="F43" s="106"/>
      <c r="G43" s="102">
        <v>0</v>
      </c>
      <c r="H43" s="79">
        <f t="shared" si="2"/>
        <v>0</v>
      </c>
      <c r="I43" s="117"/>
    </row>
    <row r="44" spans="1:9" x14ac:dyDescent="0.25">
      <c r="A44" s="112"/>
      <c r="B44" s="111"/>
      <c r="C44" s="111"/>
      <c r="D44" s="121"/>
      <c r="E44" s="116"/>
      <c r="F44" s="106"/>
      <c r="G44" s="102">
        <v>0</v>
      </c>
      <c r="H44" s="79">
        <f t="shared" si="2"/>
        <v>0</v>
      </c>
      <c r="I44" s="117"/>
    </row>
    <row r="45" spans="1:9" x14ac:dyDescent="0.25">
      <c r="A45" s="112"/>
      <c r="B45" s="111"/>
      <c r="C45" s="111"/>
      <c r="D45" s="121"/>
      <c r="E45" s="116"/>
      <c r="F45" s="106"/>
      <c r="G45" s="102">
        <v>0</v>
      </c>
      <c r="H45" s="79">
        <f t="shared" si="2"/>
        <v>0</v>
      </c>
      <c r="I45" s="117"/>
    </row>
    <row r="46" spans="1:9" ht="15.75" thickBot="1" x14ac:dyDescent="0.3">
      <c r="A46" s="112"/>
      <c r="B46" s="111"/>
      <c r="C46" s="111"/>
      <c r="D46" s="121"/>
      <c r="E46" s="116"/>
      <c r="F46" s="106"/>
      <c r="G46" s="102">
        <v>0</v>
      </c>
      <c r="H46" s="79">
        <f t="shared" si="2"/>
        <v>0</v>
      </c>
      <c r="I46" s="117"/>
    </row>
    <row r="47" spans="1:9" ht="15.75" thickBot="1" x14ac:dyDescent="0.3">
      <c r="A47" s="7"/>
      <c r="B47" s="8"/>
      <c r="C47" s="8"/>
      <c r="D47" s="8"/>
      <c r="E47" s="99" t="s">
        <v>22</v>
      </c>
      <c r="F47" s="41"/>
      <c r="G47" s="41"/>
      <c r="H47" s="42">
        <f>SUM(H4:H46)</f>
        <v>97.1</v>
      </c>
      <c r="I47" s="118"/>
    </row>
    <row r="48" spans="1:9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theme="3" tint="-0.249977111117893"/>
  </sheetPr>
  <dimension ref="A1:I17"/>
  <sheetViews>
    <sheetView workbookViewId="0">
      <selection activeCell="D13" sqref="D13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99</v>
      </c>
      <c r="B2" s="140" t="s">
        <v>66</v>
      </c>
      <c r="C2" s="139"/>
      <c r="D2" s="14"/>
      <c r="E2" s="14"/>
      <c r="F2" s="14"/>
      <c r="G2" s="14"/>
      <c r="H2" s="141" t="s">
        <v>54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100</v>
      </c>
      <c r="E3" s="3" t="s">
        <v>101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92</v>
      </c>
      <c r="C4" s="127">
        <v>41985</v>
      </c>
      <c r="D4" s="124" t="s">
        <v>102</v>
      </c>
      <c r="E4" s="132" t="s">
        <v>231</v>
      </c>
      <c r="F4" s="106">
        <v>55.53</v>
      </c>
      <c r="G4" s="102">
        <v>0.21</v>
      </c>
      <c r="H4" s="79">
        <f>F4+(F4*G4)</f>
        <v>67.191299999999998</v>
      </c>
      <c r="I4" s="80" t="s">
        <v>92</v>
      </c>
    </row>
    <row r="5" spans="1:9" x14ac:dyDescent="0.25">
      <c r="A5" s="112" t="s">
        <v>3</v>
      </c>
      <c r="B5" s="121" t="s">
        <v>92</v>
      </c>
      <c r="C5" s="127" t="s">
        <v>92</v>
      </c>
      <c r="D5" s="124"/>
      <c r="E5" s="132"/>
      <c r="F5" s="106">
        <v>0</v>
      </c>
      <c r="G5" s="102">
        <v>0.21</v>
      </c>
      <c r="H5" s="79">
        <f t="shared" ref="H5:H15" si="0">F5+(F5*G5)</f>
        <v>0</v>
      </c>
      <c r="I5" s="133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24"/>
      <c r="E6" s="132"/>
      <c r="F6" s="106">
        <v>0</v>
      </c>
      <c r="G6" s="102">
        <v>0.21</v>
      </c>
      <c r="H6" s="79">
        <f t="shared" si="0"/>
        <v>0</v>
      </c>
      <c r="I6" s="80" t="s">
        <v>92</v>
      </c>
    </row>
    <row r="7" spans="1:9" x14ac:dyDescent="0.25">
      <c r="A7" s="112" t="s">
        <v>5</v>
      </c>
      <c r="B7" s="121" t="s">
        <v>92</v>
      </c>
      <c r="C7" s="127" t="s">
        <v>92</v>
      </c>
      <c r="D7" s="124"/>
      <c r="E7" s="132"/>
      <c r="F7" s="106">
        <v>0</v>
      </c>
      <c r="G7" s="102">
        <v>0.21</v>
      </c>
      <c r="H7" s="79">
        <f t="shared" si="0"/>
        <v>0</v>
      </c>
      <c r="I7" s="133" t="s">
        <v>92</v>
      </c>
    </row>
    <row r="8" spans="1:9" x14ac:dyDescent="0.25">
      <c r="A8" s="112" t="s">
        <v>6</v>
      </c>
      <c r="B8" s="121" t="s">
        <v>92</v>
      </c>
      <c r="C8" s="127" t="s">
        <v>92</v>
      </c>
      <c r="D8" s="124"/>
      <c r="E8" s="132"/>
      <c r="F8" s="106">
        <v>0</v>
      </c>
      <c r="G8" s="102">
        <v>0.21</v>
      </c>
      <c r="H8" s="79">
        <f t="shared" si="0"/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24"/>
      <c r="E9" s="132"/>
      <c r="F9" s="106">
        <v>0</v>
      </c>
      <c r="G9" s="102">
        <v>0.21</v>
      </c>
      <c r="H9" s="79">
        <f t="shared" si="0"/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24"/>
      <c r="E10" s="132"/>
      <c r="F10" s="106">
        <v>0</v>
      </c>
      <c r="G10" s="102">
        <v>0.21</v>
      </c>
      <c r="H10" s="79">
        <f t="shared" si="0"/>
        <v>0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24"/>
      <c r="E11" s="132"/>
      <c r="F11" s="106">
        <v>0</v>
      </c>
      <c r="G11" s="102">
        <v>0.21</v>
      </c>
      <c r="H11" s="79">
        <f t="shared" si="0"/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>
        <v>41893</v>
      </c>
      <c r="D12" s="124" t="s">
        <v>102</v>
      </c>
      <c r="E12" s="132" t="s">
        <v>232</v>
      </c>
      <c r="F12" s="106">
        <v>821.09</v>
      </c>
      <c r="G12" s="102">
        <v>0.21</v>
      </c>
      <c r="H12" s="79">
        <f t="shared" si="0"/>
        <v>993.51890000000003</v>
      </c>
      <c r="I12" s="80" t="s">
        <v>92</v>
      </c>
    </row>
    <row r="13" spans="1:9" x14ac:dyDescent="0.25">
      <c r="A13" s="112" t="s">
        <v>11</v>
      </c>
      <c r="B13" s="121" t="s">
        <v>92</v>
      </c>
      <c r="C13" s="127" t="s">
        <v>92</v>
      </c>
      <c r="D13" s="124"/>
      <c r="E13" s="132"/>
      <c r="F13" s="106">
        <v>0</v>
      </c>
      <c r="G13" s="102">
        <v>0.21</v>
      </c>
      <c r="H13" s="79">
        <f t="shared" si="0"/>
        <v>0</v>
      </c>
      <c r="I13" s="80" t="s">
        <v>92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24"/>
      <c r="E14" s="132"/>
      <c r="F14" s="106">
        <v>0</v>
      </c>
      <c r="G14" s="102">
        <v>0.21</v>
      </c>
      <c r="H14" s="79">
        <f t="shared" si="0"/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24"/>
      <c r="E15" s="132"/>
      <c r="F15" s="106">
        <v>0</v>
      </c>
      <c r="G15" s="102">
        <v>0.21</v>
      </c>
      <c r="H15" s="79">
        <f t="shared" si="0"/>
        <v>0</v>
      </c>
      <c r="I15" s="80" t="s">
        <v>92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876.62</v>
      </c>
      <c r="G16" s="41" t="s">
        <v>22</v>
      </c>
      <c r="H16" s="42">
        <f>SUM(H4:H15)</f>
        <v>1060.7102</v>
      </c>
      <c r="I16" s="9"/>
    </row>
    <row r="17" ht="15.75" thickTop="1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-0.249977111117893"/>
  </sheetPr>
  <dimension ref="A1:G21"/>
  <sheetViews>
    <sheetView workbookViewId="0"/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235</v>
      </c>
      <c r="B2" s="37" t="s">
        <v>51</v>
      </c>
      <c r="C2" s="38"/>
      <c r="D2" s="29"/>
      <c r="E2" s="29"/>
      <c r="F2" s="30"/>
      <c r="G2" s="31"/>
    </row>
    <row r="3" spans="1:7" ht="16.5" thickTop="1" thickBot="1" x14ac:dyDescent="0.3">
      <c r="A3" s="15" t="s">
        <v>52</v>
      </c>
      <c r="B3" s="16" t="s">
        <v>55</v>
      </c>
      <c r="C3" s="16" t="s">
        <v>56</v>
      </c>
      <c r="D3" s="16" t="s">
        <v>57</v>
      </c>
      <c r="E3" s="16" t="s">
        <v>58</v>
      </c>
      <c r="F3" s="16" t="s">
        <v>59</v>
      </c>
      <c r="G3" s="17" t="s">
        <v>60</v>
      </c>
    </row>
    <row r="4" spans="1:7" ht="15.75" thickBot="1" x14ac:dyDescent="0.3">
      <c r="A4" s="18" t="s">
        <v>53</v>
      </c>
      <c r="B4" s="19" t="s">
        <v>46</v>
      </c>
      <c r="C4" s="19" t="s">
        <v>47</v>
      </c>
      <c r="D4" s="19" t="s">
        <v>48</v>
      </c>
      <c r="E4" s="19" t="s">
        <v>49</v>
      </c>
      <c r="F4" s="19" t="s">
        <v>130</v>
      </c>
      <c r="G4" s="20" t="s">
        <v>50</v>
      </c>
    </row>
    <row r="5" spans="1:7" ht="15.75" thickBot="1" x14ac:dyDescent="0.3">
      <c r="A5" s="21" t="s">
        <v>54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21" t="s">
        <v>1</v>
      </c>
      <c r="B6" s="35"/>
      <c r="C6" s="35"/>
      <c r="D6" s="35"/>
      <c r="E6" s="35"/>
      <c r="F6" s="35"/>
      <c r="G6" s="36"/>
    </row>
    <row r="7" spans="1:7" x14ac:dyDescent="0.25">
      <c r="A7" s="24" t="s">
        <v>2</v>
      </c>
      <c r="B7" s="25">
        <v>160</v>
      </c>
      <c r="C7" s="25">
        <v>160</v>
      </c>
      <c r="D7" s="25">
        <v>160</v>
      </c>
      <c r="E7" s="25">
        <v>160</v>
      </c>
      <c r="F7" s="25">
        <v>150</v>
      </c>
      <c r="G7" s="26">
        <v>160</v>
      </c>
    </row>
    <row r="8" spans="1:7" x14ac:dyDescent="0.25">
      <c r="A8" s="24" t="s">
        <v>3</v>
      </c>
      <c r="B8" s="25">
        <v>160</v>
      </c>
      <c r="C8" s="25">
        <v>160</v>
      </c>
      <c r="D8" s="25">
        <v>160</v>
      </c>
      <c r="E8" s="25">
        <v>160</v>
      </c>
      <c r="F8" s="25">
        <v>150</v>
      </c>
      <c r="G8" s="26">
        <v>160</v>
      </c>
    </row>
    <row r="9" spans="1:7" x14ac:dyDescent="0.25">
      <c r="A9" s="24" t="s">
        <v>4</v>
      </c>
      <c r="B9" s="25">
        <v>160</v>
      </c>
      <c r="C9" s="25">
        <v>160</v>
      </c>
      <c r="D9" s="25">
        <v>160</v>
      </c>
      <c r="E9" s="25">
        <v>160</v>
      </c>
      <c r="F9" s="25">
        <v>150</v>
      </c>
      <c r="G9" s="26">
        <v>160</v>
      </c>
    </row>
    <row r="10" spans="1:7" x14ac:dyDescent="0.25">
      <c r="A10" s="24" t="s">
        <v>5</v>
      </c>
      <c r="B10" s="25">
        <v>160</v>
      </c>
      <c r="C10" s="25">
        <v>160</v>
      </c>
      <c r="D10" s="25">
        <v>160</v>
      </c>
      <c r="E10" s="25">
        <v>160</v>
      </c>
      <c r="F10" s="25">
        <v>150</v>
      </c>
      <c r="G10" s="26">
        <v>160</v>
      </c>
    </row>
    <row r="11" spans="1:7" x14ac:dyDescent="0.25">
      <c r="A11" s="24" t="s">
        <v>6</v>
      </c>
      <c r="B11" s="25">
        <v>160</v>
      </c>
      <c r="C11" s="25">
        <v>160</v>
      </c>
      <c r="D11" s="25">
        <v>160</v>
      </c>
      <c r="E11" s="25">
        <v>160</v>
      </c>
      <c r="F11" s="25">
        <v>150</v>
      </c>
      <c r="G11" s="26">
        <v>160</v>
      </c>
    </row>
    <row r="12" spans="1:7" x14ac:dyDescent="0.25">
      <c r="A12" s="24" t="s">
        <v>7</v>
      </c>
      <c r="B12" s="25">
        <v>160</v>
      </c>
      <c r="C12" s="25">
        <v>180</v>
      </c>
      <c r="D12" s="25">
        <v>180</v>
      </c>
      <c r="E12" s="25">
        <v>180</v>
      </c>
      <c r="F12" s="25">
        <v>170</v>
      </c>
      <c r="G12" s="26">
        <v>160</v>
      </c>
    </row>
    <row r="13" spans="1:7" x14ac:dyDescent="0.25">
      <c r="A13" s="24" t="s">
        <v>8</v>
      </c>
      <c r="B13" s="25">
        <v>160</v>
      </c>
      <c r="C13" s="25">
        <v>180</v>
      </c>
      <c r="D13" s="25">
        <v>180</v>
      </c>
      <c r="E13" s="25">
        <v>180</v>
      </c>
      <c r="F13" s="25">
        <v>170</v>
      </c>
      <c r="G13" s="26">
        <v>160</v>
      </c>
    </row>
    <row r="14" spans="1:7" x14ac:dyDescent="0.25">
      <c r="A14" s="24" t="s">
        <v>9</v>
      </c>
      <c r="B14" s="25">
        <v>160</v>
      </c>
      <c r="C14" s="25">
        <v>180</v>
      </c>
      <c r="D14" s="25">
        <v>180</v>
      </c>
      <c r="E14" s="25">
        <v>180</v>
      </c>
      <c r="F14" s="25">
        <v>170</v>
      </c>
      <c r="G14" s="26">
        <v>160</v>
      </c>
    </row>
    <row r="15" spans="1:7" x14ac:dyDescent="0.25">
      <c r="A15" s="24" t="s">
        <v>10</v>
      </c>
      <c r="B15" s="25">
        <v>160</v>
      </c>
      <c r="C15" s="25">
        <v>180</v>
      </c>
      <c r="D15" s="25">
        <v>180</v>
      </c>
      <c r="E15" s="25">
        <v>180</v>
      </c>
      <c r="F15" s="25">
        <v>170</v>
      </c>
      <c r="G15" s="26">
        <v>160</v>
      </c>
    </row>
    <row r="16" spans="1:7" x14ac:dyDescent="0.25">
      <c r="A16" s="24" t="s">
        <v>11</v>
      </c>
      <c r="B16" s="25">
        <v>160</v>
      </c>
      <c r="C16" s="25">
        <v>180</v>
      </c>
      <c r="D16" s="25">
        <v>180</v>
      </c>
      <c r="E16" s="25">
        <v>180</v>
      </c>
      <c r="F16" s="25">
        <v>170</v>
      </c>
      <c r="G16" s="26">
        <v>160</v>
      </c>
    </row>
    <row r="17" spans="1:7" x14ac:dyDescent="0.25">
      <c r="A17" s="24" t="s">
        <v>12</v>
      </c>
      <c r="B17" s="25">
        <v>160</v>
      </c>
      <c r="C17" s="25">
        <v>180</v>
      </c>
      <c r="D17" s="25">
        <v>180</v>
      </c>
      <c r="E17" s="25">
        <v>180</v>
      </c>
      <c r="F17" s="25">
        <v>170</v>
      </c>
      <c r="G17" s="26">
        <v>160</v>
      </c>
    </row>
    <row r="18" spans="1:7" ht="15.75" thickBot="1" x14ac:dyDescent="0.3">
      <c r="A18" s="27" t="s">
        <v>13</v>
      </c>
      <c r="B18" s="28">
        <v>160</v>
      </c>
      <c r="C18" s="28">
        <v>180</v>
      </c>
      <c r="D18" s="28">
        <v>180</v>
      </c>
      <c r="E18" s="25">
        <v>180</v>
      </c>
      <c r="F18" s="25">
        <v>170</v>
      </c>
      <c r="G18" s="26">
        <v>160</v>
      </c>
    </row>
    <row r="19" spans="1:7" ht="15.75" thickBot="1" x14ac:dyDescent="0.3">
      <c r="A19" s="32"/>
      <c r="B19" s="33">
        <f t="shared" ref="B19:G19" si="0">SUM(B7:B18)</f>
        <v>1920</v>
      </c>
      <c r="C19" s="33">
        <f t="shared" si="0"/>
        <v>2060</v>
      </c>
      <c r="D19" s="33">
        <f t="shared" si="0"/>
        <v>2060</v>
      </c>
      <c r="E19" s="33">
        <f t="shared" si="0"/>
        <v>2060</v>
      </c>
      <c r="F19" s="33">
        <f t="shared" si="0"/>
        <v>1940</v>
      </c>
      <c r="G19" s="34">
        <f t="shared" si="0"/>
        <v>1920</v>
      </c>
    </row>
    <row r="20" spans="1:7" ht="20.100000000000001" customHeight="1" thickTop="1" thickBot="1" x14ac:dyDescent="0.3">
      <c r="F20" s="39" t="s">
        <v>61</v>
      </c>
      <c r="G20" s="40">
        <f>B19+C19+D19+E19+F19+G19</f>
        <v>11960</v>
      </c>
    </row>
    <row r="21" spans="1:7" ht="15.75" thickTop="1" x14ac:dyDescent="0.25"/>
  </sheetData>
  <pageMargins left="0.70866141732283472" right="0.70866141732283472" top="0.78740157480314965" bottom="0.78740157480314965" header="0.31496062992125984" footer="0.31496062992125984"/>
  <pageSetup paperSize="9" scale="80" orientation="portrait" blackAndWhite="1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3" tint="-0.249977111117893"/>
  </sheetPr>
  <dimension ref="A1:I17"/>
  <sheetViews>
    <sheetView workbookViewId="0">
      <selection activeCell="D4" sqref="D4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128</v>
      </c>
      <c r="B2" s="140" t="s">
        <v>65</v>
      </c>
      <c r="C2" s="139"/>
      <c r="D2" s="304" t="s">
        <v>216</v>
      </c>
      <c r="E2" s="303"/>
      <c r="F2" s="303"/>
      <c r="G2" s="14"/>
      <c r="H2" s="141" t="s">
        <v>54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100</v>
      </c>
      <c r="E3" s="3" t="s">
        <v>101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92</v>
      </c>
      <c r="C4" s="127" t="s">
        <v>92</v>
      </c>
      <c r="D4" s="124"/>
      <c r="E4" s="132"/>
      <c r="F4" s="106">
        <v>0</v>
      </c>
      <c r="G4" s="102">
        <v>0.06</v>
      </c>
      <c r="H4" s="79">
        <v>0</v>
      </c>
      <c r="I4" s="80" t="s">
        <v>92</v>
      </c>
    </row>
    <row r="5" spans="1:9" x14ac:dyDescent="0.25">
      <c r="A5" s="112" t="s">
        <v>3</v>
      </c>
      <c r="B5" s="121" t="s">
        <v>92</v>
      </c>
      <c r="C5" s="127" t="s">
        <v>92</v>
      </c>
      <c r="D5" s="124"/>
      <c r="E5" s="132"/>
      <c r="F5" s="106">
        <v>0</v>
      </c>
      <c r="G5" s="102">
        <v>0.06</v>
      </c>
      <c r="H5" s="79">
        <v>0</v>
      </c>
      <c r="I5" s="133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24"/>
      <c r="E6" s="132"/>
      <c r="F6" s="106">
        <v>0</v>
      </c>
      <c r="G6" s="102">
        <v>0.06</v>
      </c>
      <c r="H6" s="79">
        <v>0</v>
      </c>
      <c r="I6" s="80" t="s">
        <v>92</v>
      </c>
    </row>
    <row r="7" spans="1:9" x14ac:dyDescent="0.25">
      <c r="A7" s="112" t="s">
        <v>5</v>
      </c>
      <c r="B7" s="121" t="s">
        <v>92</v>
      </c>
      <c r="C7" s="127" t="s">
        <v>92</v>
      </c>
      <c r="D7" s="124"/>
      <c r="E7" s="132"/>
      <c r="F7" s="106">
        <v>0</v>
      </c>
      <c r="G7" s="102">
        <v>0.06</v>
      </c>
      <c r="H7" s="79">
        <v>0</v>
      </c>
      <c r="I7" s="133" t="s">
        <v>92</v>
      </c>
    </row>
    <row r="8" spans="1:9" x14ac:dyDescent="0.25">
      <c r="A8" s="112" t="s">
        <v>6</v>
      </c>
      <c r="B8" s="121" t="s">
        <v>92</v>
      </c>
      <c r="C8" s="127" t="s">
        <v>92</v>
      </c>
      <c r="D8" s="124"/>
      <c r="E8" s="132"/>
      <c r="F8" s="106">
        <v>0</v>
      </c>
      <c r="G8" s="102">
        <v>0.06</v>
      </c>
      <c r="H8" s="79"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24"/>
      <c r="E9" s="132"/>
      <c r="F9" s="106">
        <v>0</v>
      </c>
      <c r="G9" s="102">
        <v>0.06</v>
      </c>
      <c r="H9" s="79"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24"/>
      <c r="E10" s="132"/>
      <c r="F10" s="106">
        <v>0</v>
      </c>
      <c r="G10" s="102">
        <v>0.06</v>
      </c>
      <c r="H10" s="79">
        <v>0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24"/>
      <c r="E11" s="132"/>
      <c r="F11" s="106">
        <v>0</v>
      </c>
      <c r="G11" s="102">
        <v>0.06</v>
      </c>
      <c r="H11" s="79"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 t="s">
        <v>92</v>
      </c>
      <c r="D12" s="124"/>
      <c r="E12" s="132"/>
      <c r="F12" s="106">
        <v>0</v>
      </c>
      <c r="G12" s="102">
        <v>0.06</v>
      </c>
      <c r="H12" s="79">
        <v>0</v>
      </c>
      <c r="I12" s="80" t="s">
        <v>92</v>
      </c>
    </row>
    <row r="13" spans="1:9" x14ac:dyDescent="0.25">
      <c r="A13" s="112" t="s">
        <v>11</v>
      </c>
      <c r="B13" s="121" t="s">
        <v>92</v>
      </c>
      <c r="C13" s="127" t="s">
        <v>92</v>
      </c>
      <c r="D13" s="124"/>
      <c r="E13" s="132"/>
      <c r="F13" s="106">
        <v>0</v>
      </c>
      <c r="G13" s="102">
        <v>0.06</v>
      </c>
      <c r="H13" s="79">
        <v>0</v>
      </c>
      <c r="I13" s="80" t="s">
        <v>92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24"/>
      <c r="E14" s="132"/>
      <c r="F14" s="106">
        <v>0</v>
      </c>
      <c r="G14" s="102">
        <v>0.06</v>
      </c>
      <c r="H14" s="79"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24"/>
      <c r="E15" s="132"/>
      <c r="F15" s="106">
        <v>0</v>
      </c>
      <c r="G15" s="102">
        <v>0.06</v>
      </c>
      <c r="H15" s="79">
        <v>0</v>
      </c>
      <c r="I15" s="80" t="s">
        <v>92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0</v>
      </c>
      <c r="G16" s="41" t="s">
        <v>22</v>
      </c>
      <c r="H16" s="42">
        <f>SUM(H4:H15)</f>
        <v>0</v>
      </c>
      <c r="I16" s="9"/>
    </row>
    <row r="17" ht="15.7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baseColWidth="10" defaultRowHeight="15" x14ac:dyDescent="0.25"/>
  <cols>
    <col min="1" max="1" width="28.140625" bestFit="1" customWidth="1"/>
    <col min="2" max="8" width="18.7109375" customWidth="1"/>
  </cols>
  <sheetData>
    <row r="1" spans="1:8" ht="15.75" thickBot="1" x14ac:dyDescent="0.3"/>
    <row r="2" spans="1:8" ht="27.75" thickTop="1" thickBot="1" x14ac:dyDescent="0.45">
      <c r="A2" s="258" t="s">
        <v>190</v>
      </c>
      <c r="B2" s="246"/>
      <c r="C2" s="237"/>
      <c r="D2" s="237"/>
      <c r="E2" s="237"/>
      <c r="F2" s="237"/>
      <c r="G2" s="239"/>
      <c r="H2" s="243"/>
    </row>
    <row r="3" spans="1:8" ht="27" thickBot="1" x14ac:dyDescent="0.45">
      <c r="A3" s="250" t="s">
        <v>140</v>
      </c>
      <c r="B3" s="253" t="s">
        <v>46</v>
      </c>
      <c r="C3" s="254" t="s">
        <v>47</v>
      </c>
      <c r="D3" s="254" t="s">
        <v>48</v>
      </c>
      <c r="E3" s="254" t="s">
        <v>49</v>
      </c>
      <c r="F3" s="254" t="s">
        <v>130</v>
      </c>
      <c r="G3" s="255" t="s">
        <v>50</v>
      </c>
      <c r="H3" s="256" t="s">
        <v>193</v>
      </c>
    </row>
    <row r="4" spans="1:8" ht="26.25" x14ac:dyDescent="0.4">
      <c r="A4" s="277" t="s">
        <v>192</v>
      </c>
      <c r="B4" s="274" t="s">
        <v>195</v>
      </c>
      <c r="C4" s="268"/>
      <c r="D4" s="275" t="s">
        <v>194</v>
      </c>
      <c r="E4" s="275" t="s">
        <v>197</v>
      </c>
      <c r="F4" s="275" t="s">
        <v>196</v>
      </c>
      <c r="G4" s="276" t="s">
        <v>198</v>
      </c>
      <c r="H4" s="269"/>
    </row>
    <row r="5" spans="1:8" ht="27" thickBot="1" x14ac:dyDescent="0.45">
      <c r="A5" s="278"/>
      <c r="B5" s="259">
        <v>20</v>
      </c>
      <c r="C5" s="236">
        <v>0</v>
      </c>
      <c r="D5" s="236">
        <v>20</v>
      </c>
      <c r="E5" s="236">
        <v>20</v>
      </c>
      <c r="F5" s="236">
        <v>20</v>
      </c>
      <c r="G5" s="260">
        <v>26</v>
      </c>
      <c r="H5" s="261">
        <f>SUM(B5:G5)</f>
        <v>106</v>
      </c>
    </row>
    <row r="6" spans="1:8" ht="26.25" x14ac:dyDescent="0.4">
      <c r="A6" s="266" t="s">
        <v>52</v>
      </c>
      <c r="B6" s="271" t="s">
        <v>55</v>
      </c>
      <c r="C6" s="272" t="s">
        <v>56</v>
      </c>
      <c r="D6" s="272" t="s">
        <v>57</v>
      </c>
      <c r="E6" s="272" t="s">
        <v>58</v>
      </c>
      <c r="F6" s="272" t="s">
        <v>59</v>
      </c>
      <c r="G6" s="273" t="s">
        <v>60</v>
      </c>
      <c r="H6" s="270"/>
    </row>
    <row r="7" spans="1:8" ht="27" thickBot="1" x14ac:dyDescent="0.45">
      <c r="A7" s="267"/>
      <c r="B7" s="247">
        <v>148</v>
      </c>
      <c r="C7" s="234">
        <v>140</v>
      </c>
      <c r="D7" s="234">
        <v>148</v>
      </c>
      <c r="E7" s="234">
        <v>140</v>
      </c>
      <c r="F7" s="234">
        <v>148</v>
      </c>
      <c r="G7" s="240">
        <v>140</v>
      </c>
      <c r="H7" s="257">
        <f t="shared" ref="H7:H8" si="0">SUM(B7:G7)</f>
        <v>864</v>
      </c>
    </row>
    <row r="8" spans="1:8" ht="27" thickBot="1" x14ac:dyDescent="0.45">
      <c r="A8" s="262" t="s">
        <v>191</v>
      </c>
      <c r="B8" s="263">
        <v>5</v>
      </c>
      <c r="C8" s="264">
        <v>5</v>
      </c>
      <c r="D8" s="264">
        <v>5</v>
      </c>
      <c r="E8" s="264">
        <v>5</v>
      </c>
      <c r="F8" s="264">
        <v>5</v>
      </c>
      <c r="G8" s="265">
        <v>5</v>
      </c>
      <c r="H8" s="256">
        <f t="shared" si="0"/>
        <v>30</v>
      </c>
    </row>
    <row r="9" spans="1:8" ht="27" thickBot="1" x14ac:dyDescent="0.45">
      <c r="A9" s="251"/>
      <c r="B9" s="248"/>
      <c r="C9" s="235"/>
      <c r="D9" s="235"/>
      <c r="E9" s="235"/>
      <c r="F9" s="235"/>
      <c r="G9" s="241"/>
      <c r="H9" s="244"/>
    </row>
    <row r="10" spans="1:8" ht="27" thickBot="1" x14ac:dyDescent="0.45">
      <c r="A10" s="252" t="s">
        <v>54</v>
      </c>
      <c r="B10" s="249">
        <f t="shared" ref="B10:H10" si="1">SUM(B4:B8)</f>
        <v>173</v>
      </c>
      <c r="C10" s="238">
        <f t="shared" si="1"/>
        <v>145</v>
      </c>
      <c r="D10" s="238">
        <f t="shared" si="1"/>
        <v>173</v>
      </c>
      <c r="E10" s="238">
        <f t="shared" si="1"/>
        <v>165</v>
      </c>
      <c r="F10" s="238">
        <f t="shared" si="1"/>
        <v>173</v>
      </c>
      <c r="G10" s="242">
        <f t="shared" si="1"/>
        <v>171</v>
      </c>
      <c r="H10" s="245">
        <f t="shared" si="1"/>
        <v>1000</v>
      </c>
    </row>
    <row r="11" spans="1:8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"/>
  <sheetViews>
    <sheetView workbookViewId="0">
      <selection activeCell="F7" sqref="F7"/>
    </sheetView>
  </sheetViews>
  <sheetFormatPr baseColWidth="10" defaultRowHeight="15" x14ac:dyDescent="0.25"/>
  <cols>
    <col min="1" max="1" width="28.140625" bestFit="1" customWidth="1"/>
    <col min="2" max="2" width="17.140625" bestFit="1" customWidth="1"/>
    <col min="3" max="3" width="16" bestFit="1" customWidth="1"/>
    <col min="4" max="4" width="10.85546875" bestFit="1" customWidth="1"/>
    <col min="5" max="5" width="8.42578125" bestFit="1" customWidth="1"/>
    <col min="6" max="6" width="17.140625" bestFit="1" customWidth="1"/>
    <col min="7" max="7" width="16.28515625" bestFit="1" customWidth="1"/>
    <col min="8" max="8" width="10.85546875" bestFit="1" customWidth="1"/>
    <col min="9" max="9" width="32.7109375" bestFit="1" customWidth="1"/>
    <col min="10" max="10" width="12.5703125" bestFit="1" customWidth="1"/>
    <col min="11" max="11" width="15" bestFit="1" customWidth="1"/>
    <col min="12" max="12" width="13.140625" bestFit="1" customWidth="1"/>
    <col min="13" max="13" width="9.7109375" bestFit="1" customWidth="1"/>
  </cols>
  <sheetData>
    <row r="1" spans="1:13" ht="15.75" thickBot="1" x14ac:dyDescent="0.3"/>
    <row r="2" spans="1:13" ht="27.75" thickTop="1" thickBot="1" x14ac:dyDescent="0.45">
      <c r="A2" s="219" t="s">
        <v>189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/>
    </row>
    <row r="3" spans="1:13" ht="27" thickBot="1" x14ac:dyDescent="0.45">
      <c r="A3" s="222" t="s">
        <v>140</v>
      </c>
      <c r="B3" s="223" t="s">
        <v>143</v>
      </c>
      <c r="C3" s="223" t="s">
        <v>46</v>
      </c>
      <c r="D3" s="223" t="s">
        <v>47</v>
      </c>
      <c r="E3" s="223" t="s">
        <v>48</v>
      </c>
      <c r="F3" s="223" t="s">
        <v>49</v>
      </c>
      <c r="G3" s="223" t="s">
        <v>130</v>
      </c>
      <c r="H3" s="223" t="s">
        <v>50</v>
      </c>
      <c r="I3" s="223" t="s">
        <v>144</v>
      </c>
      <c r="J3" s="223" t="s">
        <v>145</v>
      </c>
      <c r="K3" s="223" t="s">
        <v>146</v>
      </c>
      <c r="L3" s="223" t="s">
        <v>182</v>
      </c>
      <c r="M3" s="224" t="s">
        <v>69</v>
      </c>
    </row>
    <row r="4" spans="1:13" ht="26.25" x14ac:dyDescent="0.4">
      <c r="A4" s="225" t="s">
        <v>148</v>
      </c>
      <c r="B4" s="226">
        <v>1</v>
      </c>
      <c r="C4" s="226"/>
      <c r="D4" s="226"/>
      <c r="E4" s="226"/>
      <c r="F4" s="226"/>
      <c r="G4" s="226"/>
      <c r="H4" s="226"/>
      <c r="I4" s="226"/>
      <c r="J4" s="226">
        <v>1</v>
      </c>
      <c r="K4" s="226"/>
      <c r="L4" s="226"/>
      <c r="M4" s="227">
        <f>SUM(C4:L4)</f>
        <v>1</v>
      </c>
    </row>
    <row r="5" spans="1:13" ht="26.25" x14ac:dyDescent="0.4">
      <c r="A5" s="228" t="s">
        <v>141</v>
      </c>
      <c r="B5" s="229">
        <v>19</v>
      </c>
      <c r="C5" s="229">
        <v>3</v>
      </c>
      <c r="D5" s="229">
        <v>3</v>
      </c>
      <c r="E5" s="229">
        <v>3</v>
      </c>
      <c r="F5" s="229">
        <v>2</v>
      </c>
      <c r="G5" s="229">
        <v>4</v>
      </c>
      <c r="H5" s="229">
        <v>3</v>
      </c>
      <c r="I5" s="229">
        <v>1</v>
      </c>
      <c r="J5" s="229">
        <v>1</v>
      </c>
      <c r="K5" s="229"/>
      <c r="L5" s="229">
        <v>1</v>
      </c>
      <c r="M5" s="230">
        <f>SUM(C5:L5)</f>
        <v>21</v>
      </c>
    </row>
    <row r="6" spans="1:13" ht="26.25" x14ac:dyDescent="0.4">
      <c r="A6" s="228" t="s">
        <v>142</v>
      </c>
      <c r="B6" s="229">
        <v>3</v>
      </c>
      <c r="C6" s="229"/>
      <c r="D6" s="229"/>
      <c r="E6" s="229"/>
      <c r="F6" s="229"/>
      <c r="G6" s="229"/>
      <c r="H6" s="229"/>
      <c r="I6" s="229"/>
      <c r="J6" s="229">
        <v>1</v>
      </c>
      <c r="K6" s="229">
        <v>1</v>
      </c>
      <c r="L6" s="229"/>
      <c r="M6" s="230">
        <f t="shared" ref="M6:M9" si="0">SUM(C6:L6)</f>
        <v>2</v>
      </c>
    </row>
    <row r="7" spans="1:13" ht="26.25" x14ac:dyDescent="0.4">
      <c r="A7" s="228" t="s">
        <v>147</v>
      </c>
      <c r="B7" s="229">
        <v>2</v>
      </c>
      <c r="C7" s="229"/>
      <c r="D7" s="229"/>
      <c r="E7" s="229">
        <v>1</v>
      </c>
      <c r="F7" s="229"/>
      <c r="G7" s="229"/>
      <c r="H7" s="229"/>
      <c r="I7" s="229">
        <v>1</v>
      </c>
      <c r="J7" s="229"/>
      <c r="K7" s="229"/>
      <c r="L7" s="229"/>
      <c r="M7" s="230">
        <f t="shared" si="0"/>
        <v>2</v>
      </c>
    </row>
    <row r="8" spans="1:13" ht="26.25" x14ac:dyDescent="0.4">
      <c r="A8" s="228" t="s">
        <v>146</v>
      </c>
      <c r="B8" s="229">
        <v>3</v>
      </c>
      <c r="C8" s="229"/>
      <c r="D8" s="229"/>
      <c r="E8" s="229">
        <v>1</v>
      </c>
      <c r="F8" s="229"/>
      <c r="G8" s="229"/>
      <c r="H8" s="229"/>
      <c r="I8" s="229">
        <v>1</v>
      </c>
      <c r="J8" s="229">
        <v>1</v>
      </c>
      <c r="K8" s="229"/>
      <c r="L8" s="229"/>
      <c r="M8" s="230">
        <f t="shared" si="0"/>
        <v>3</v>
      </c>
    </row>
    <row r="9" spans="1:13" ht="27" thickBot="1" x14ac:dyDescent="0.45">
      <c r="A9" s="231" t="s">
        <v>172</v>
      </c>
      <c r="B9" s="232">
        <v>1</v>
      </c>
      <c r="C9" s="232"/>
      <c r="D9" s="232"/>
      <c r="E9" s="232"/>
      <c r="F9" s="232"/>
      <c r="G9" s="232"/>
      <c r="H9" s="232"/>
      <c r="I9" s="232"/>
      <c r="J9" s="232">
        <v>1</v>
      </c>
      <c r="K9" s="232"/>
      <c r="L9" s="232"/>
      <c r="M9" s="233">
        <f t="shared" si="0"/>
        <v>1</v>
      </c>
    </row>
    <row r="10" spans="1:13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baseColWidth="10" defaultColWidth="13.5703125" defaultRowHeight="15" x14ac:dyDescent="0.25"/>
  <cols>
    <col min="1" max="1" width="36" bestFit="1" customWidth="1"/>
    <col min="2" max="2" width="13.42578125" bestFit="1" customWidth="1"/>
    <col min="3" max="3" width="11.7109375" bestFit="1" customWidth="1"/>
    <col min="4" max="4" width="9.85546875" bestFit="1" customWidth="1"/>
    <col min="5" max="5" width="17.85546875" bestFit="1" customWidth="1"/>
    <col min="6" max="6" width="9.5703125" bestFit="1" customWidth="1"/>
  </cols>
  <sheetData>
    <row r="1" spans="1:6" ht="15.75" thickBot="1" x14ac:dyDescent="0.3"/>
    <row r="2" spans="1:6" ht="17.25" thickTop="1" thickBot="1" x14ac:dyDescent="0.3">
      <c r="A2" s="290" t="s">
        <v>204</v>
      </c>
      <c r="B2" s="291"/>
      <c r="C2" s="304" t="s">
        <v>216</v>
      </c>
      <c r="D2" s="305"/>
      <c r="E2" s="306"/>
      <c r="F2" s="292"/>
    </row>
    <row r="3" spans="1:6" ht="15.75" thickBot="1" x14ac:dyDescent="0.3">
      <c r="A3" s="286"/>
      <c r="B3" s="287"/>
      <c r="C3" s="287"/>
      <c r="D3" s="287"/>
      <c r="E3" s="288"/>
      <c r="F3" s="289"/>
    </row>
    <row r="4" spans="1:6" x14ac:dyDescent="0.25">
      <c r="A4" s="293" t="s">
        <v>199</v>
      </c>
      <c r="B4" s="294" t="s">
        <v>200</v>
      </c>
      <c r="C4" s="294" t="s">
        <v>149</v>
      </c>
      <c r="D4" s="294" t="s">
        <v>201</v>
      </c>
      <c r="E4" s="295" t="s">
        <v>202</v>
      </c>
      <c r="F4" s="296" t="s">
        <v>203</v>
      </c>
    </row>
    <row r="5" spans="1:6" x14ac:dyDescent="0.25">
      <c r="A5" s="283"/>
      <c r="B5" s="284"/>
      <c r="C5" s="284"/>
      <c r="D5" s="284"/>
      <c r="E5" s="285"/>
      <c r="F5" s="301">
        <f>SUM(F6:F48)</f>
        <v>8310.75</v>
      </c>
    </row>
    <row r="6" spans="1:6" x14ac:dyDescent="0.25">
      <c r="A6" s="279"/>
      <c r="B6" s="297"/>
      <c r="C6" s="299"/>
      <c r="D6" s="297"/>
      <c r="E6" s="281"/>
      <c r="F6" s="301"/>
    </row>
    <row r="7" spans="1:6" x14ac:dyDescent="0.25">
      <c r="A7" s="279" t="s">
        <v>208</v>
      </c>
      <c r="B7" s="297"/>
      <c r="C7" s="299"/>
      <c r="D7" s="297"/>
      <c r="E7" s="281" t="s">
        <v>211</v>
      </c>
      <c r="F7" s="301"/>
    </row>
    <row r="8" spans="1:6" x14ac:dyDescent="0.25">
      <c r="A8" s="279" t="s">
        <v>209</v>
      </c>
      <c r="B8" s="297"/>
      <c r="C8" s="299"/>
      <c r="D8" s="297"/>
      <c r="E8" s="281" t="s">
        <v>211</v>
      </c>
      <c r="F8" s="301"/>
    </row>
    <row r="9" spans="1:6" x14ac:dyDescent="0.25">
      <c r="A9" s="279" t="s">
        <v>154</v>
      </c>
      <c r="B9" s="297"/>
      <c r="C9" s="299"/>
      <c r="D9" s="297"/>
      <c r="E9" s="281" t="s">
        <v>210</v>
      </c>
      <c r="F9" s="301"/>
    </row>
    <row r="10" spans="1:6" x14ac:dyDescent="0.25">
      <c r="A10" s="279"/>
      <c r="B10" s="297"/>
      <c r="C10" s="299"/>
      <c r="D10" s="297"/>
      <c r="E10" s="281"/>
      <c r="F10" s="301"/>
    </row>
    <row r="11" spans="1:6" x14ac:dyDescent="0.25">
      <c r="A11" s="279"/>
      <c r="B11" s="297"/>
      <c r="C11" s="299"/>
      <c r="D11" s="297"/>
      <c r="E11" s="281"/>
      <c r="F11" s="301"/>
    </row>
    <row r="12" spans="1:6" x14ac:dyDescent="0.25">
      <c r="A12" s="279"/>
      <c r="B12" s="297"/>
      <c r="C12" s="299"/>
      <c r="D12" s="297"/>
      <c r="E12" s="281"/>
      <c r="F12" s="301"/>
    </row>
    <row r="13" spans="1:6" x14ac:dyDescent="0.25">
      <c r="A13" s="279"/>
      <c r="B13" s="297"/>
      <c r="C13" s="299"/>
      <c r="D13" s="297"/>
      <c r="E13" s="281"/>
      <c r="F13" s="301"/>
    </row>
    <row r="14" spans="1:6" x14ac:dyDescent="0.25">
      <c r="A14" s="279"/>
      <c r="B14" s="297"/>
      <c r="C14" s="299"/>
      <c r="D14" s="297"/>
      <c r="E14" s="281"/>
      <c r="F14" s="301"/>
    </row>
    <row r="15" spans="1:6" x14ac:dyDescent="0.25">
      <c r="A15" s="279" t="s">
        <v>206</v>
      </c>
      <c r="B15" s="297">
        <v>41518</v>
      </c>
      <c r="C15" s="299">
        <v>1642.55</v>
      </c>
      <c r="D15" s="297"/>
      <c r="E15" s="281" t="s">
        <v>212</v>
      </c>
      <c r="F15" s="301">
        <v>1642.55</v>
      </c>
    </row>
    <row r="16" spans="1:6" x14ac:dyDescent="0.25">
      <c r="A16" s="279" t="s">
        <v>205</v>
      </c>
      <c r="B16" s="297">
        <v>41518</v>
      </c>
      <c r="C16" s="299">
        <v>1930</v>
      </c>
      <c r="D16" s="297"/>
      <c r="E16" s="281" t="s">
        <v>214</v>
      </c>
      <c r="F16" s="301">
        <v>1930</v>
      </c>
    </row>
    <row r="17" spans="1:6" x14ac:dyDescent="0.25">
      <c r="A17" s="279" t="s">
        <v>207</v>
      </c>
      <c r="B17" s="297">
        <v>41548</v>
      </c>
      <c r="C17" s="299">
        <v>4738.2</v>
      </c>
      <c r="D17" s="297"/>
      <c r="E17" s="281" t="s">
        <v>213</v>
      </c>
      <c r="F17" s="301">
        <v>4738.2</v>
      </c>
    </row>
    <row r="18" spans="1:6" x14ac:dyDescent="0.25">
      <c r="A18" s="279" t="s">
        <v>153</v>
      </c>
      <c r="B18" s="297">
        <v>41548</v>
      </c>
      <c r="C18" s="299"/>
      <c r="D18" s="297">
        <v>41640</v>
      </c>
      <c r="E18" s="281"/>
      <c r="F18" s="301"/>
    </row>
    <row r="19" spans="1:6" x14ac:dyDescent="0.25">
      <c r="A19" s="279" t="s">
        <v>152</v>
      </c>
      <c r="B19" s="297">
        <v>41730</v>
      </c>
      <c r="C19" s="299"/>
      <c r="D19" s="297"/>
      <c r="E19" s="281"/>
      <c r="F19" s="301"/>
    </row>
    <row r="20" spans="1:6" x14ac:dyDescent="0.25">
      <c r="A20" s="279" t="s">
        <v>154</v>
      </c>
      <c r="B20" s="297">
        <v>42036</v>
      </c>
      <c r="C20" s="299"/>
      <c r="D20" s="297"/>
      <c r="E20" s="281"/>
      <c r="F20" s="301"/>
    </row>
    <row r="21" spans="1:6" x14ac:dyDescent="0.25">
      <c r="A21" s="279" t="s">
        <v>151</v>
      </c>
      <c r="B21" s="297">
        <v>42522</v>
      </c>
      <c r="C21" s="299"/>
      <c r="D21" s="297"/>
      <c r="E21" s="281"/>
      <c r="F21" s="301"/>
    </row>
    <row r="22" spans="1:6" x14ac:dyDescent="0.25">
      <c r="A22" s="279" t="s">
        <v>152</v>
      </c>
      <c r="B22" s="297">
        <v>41487</v>
      </c>
      <c r="C22" s="299"/>
      <c r="D22" s="297"/>
      <c r="E22" s="281"/>
      <c r="F22" s="301"/>
    </row>
    <row r="23" spans="1:6" x14ac:dyDescent="0.25">
      <c r="A23" s="279" t="s">
        <v>153</v>
      </c>
      <c r="B23" s="297">
        <v>41548</v>
      </c>
      <c r="C23" s="299"/>
      <c r="D23" s="297"/>
      <c r="E23" s="281"/>
      <c r="F23" s="301"/>
    </row>
    <row r="24" spans="1:6" x14ac:dyDescent="0.25">
      <c r="A24" s="279" t="s">
        <v>154</v>
      </c>
      <c r="B24" s="297">
        <v>41913</v>
      </c>
      <c r="C24" s="299"/>
      <c r="D24" s="297"/>
      <c r="E24" s="281"/>
      <c r="F24" s="301"/>
    </row>
    <row r="25" spans="1:6" x14ac:dyDescent="0.25">
      <c r="A25" s="279" t="s">
        <v>156</v>
      </c>
      <c r="B25" s="297">
        <v>41365</v>
      </c>
      <c r="C25" s="299"/>
      <c r="D25" s="297"/>
      <c r="E25" s="281"/>
      <c r="F25" s="301"/>
    </row>
    <row r="26" spans="1:6" x14ac:dyDescent="0.25">
      <c r="A26" s="279" t="s">
        <v>157</v>
      </c>
      <c r="B26" s="297">
        <v>42736</v>
      </c>
      <c r="C26" s="299"/>
      <c r="D26" s="297"/>
      <c r="E26" s="281"/>
      <c r="F26" s="301"/>
    </row>
    <row r="27" spans="1:6" x14ac:dyDescent="0.25">
      <c r="A27" s="279" t="s">
        <v>155</v>
      </c>
      <c r="B27" s="297"/>
      <c r="C27" s="299"/>
      <c r="D27" s="297"/>
      <c r="E27" s="281"/>
      <c r="F27" s="301"/>
    </row>
    <row r="28" spans="1:6" x14ac:dyDescent="0.25">
      <c r="A28" s="279" t="s">
        <v>150</v>
      </c>
      <c r="B28" s="297"/>
      <c r="C28" s="299"/>
      <c r="D28" s="297"/>
      <c r="E28" s="281"/>
      <c r="F28" s="301"/>
    </row>
    <row r="29" spans="1:6" x14ac:dyDescent="0.25">
      <c r="A29" s="279" t="s">
        <v>215</v>
      </c>
      <c r="B29" s="297"/>
      <c r="C29" s="299"/>
      <c r="D29" s="297"/>
      <c r="E29" s="281"/>
      <c r="F29" s="301"/>
    </row>
    <row r="30" spans="1:6" x14ac:dyDescent="0.25">
      <c r="A30" s="279"/>
      <c r="B30" s="297"/>
      <c r="C30" s="299"/>
      <c r="D30" s="297"/>
      <c r="E30" s="281"/>
      <c r="F30" s="301"/>
    </row>
    <row r="31" spans="1:6" x14ac:dyDescent="0.25">
      <c r="A31" s="279"/>
      <c r="B31" s="297"/>
      <c r="C31" s="299"/>
      <c r="D31" s="297"/>
      <c r="E31" s="281"/>
      <c r="F31" s="301"/>
    </row>
    <row r="32" spans="1:6" x14ac:dyDescent="0.25">
      <c r="A32" s="279"/>
      <c r="B32" s="297"/>
      <c r="C32" s="299"/>
      <c r="D32" s="297"/>
      <c r="E32" s="281"/>
      <c r="F32" s="301"/>
    </row>
    <row r="33" spans="1:6" x14ac:dyDescent="0.25">
      <c r="A33" s="279"/>
      <c r="B33" s="297"/>
      <c r="C33" s="299"/>
      <c r="D33" s="297"/>
      <c r="E33" s="281"/>
      <c r="F33" s="301"/>
    </row>
    <row r="34" spans="1:6" x14ac:dyDescent="0.25">
      <c r="A34" s="279"/>
      <c r="B34" s="297"/>
      <c r="C34" s="299"/>
      <c r="D34" s="297"/>
      <c r="E34" s="281"/>
      <c r="F34" s="301"/>
    </row>
    <row r="35" spans="1:6" x14ac:dyDescent="0.25">
      <c r="A35" s="279"/>
      <c r="B35" s="297"/>
      <c r="C35" s="299"/>
      <c r="D35" s="297"/>
      <c r="E35" s="281"/>
      <c r="F35" s="301"/>
    </row>
    <row r="36" spans="1:6" x14ac:dyDescent="0.25">
      <c r="A36" s="279"/>
      <c r="B36" s="297"/>
      <c r="C36" s="299"/>
      <c r="D36" s="297"/>
      <c r="E36" s="281"/>
      <c r="F36" s="301"/>
    </row>
    <row r="37" spans="1:6" x14ac:dyDescent="0.25">
      <c r="A37" s="279"/>
      <c r="B37" s="297"/>
      <c r="C37" s="299"/>
      <c r="D37" s="297"/>
      <c r="E37" s="281"/>
      <c r="F37" s="301"/>
    </row>
    <row r="38" spans="1:6" x14ac:dyDescent="0.25">
      <c r="A38" s="279"/>
      <c r="B38" s="297"/>
      <c r="C38" s="299"/>
      <c r="D38" s="297"/>
      <c r="E38" s="281"/>
      <c r="F38" s="301"/>
    </row>
    <row r="39" spans="1:6" x14ac:dyDescent="0.25">
      <c r="A39" s="279"/>
      <c r="B39" s="297"/>
      <c r="C39" s="299"/>
      <c r="D39" s="297"/>
      <c r="E39" s="281"/>
      <c r="F39" s="301"/>
    </row>
    <row r="40" spans="1:6" x14ac:dyDescent="0.25">
      <c r="A40" s="279"/>
      <c r="B40" s="297"/>
      <c r="C40" s="299"/>
      <c r="D40" s="297"/>
      <c r="E40" s="281"/>
      <c r="F40" s="301"/>
    </row>
    <row r="41" spans="1:6" x14ac:dyDescent="0.25">
      <c r="A41" s="279"/>
      <c r="B41" s="297"/>
      <c r="C41" s="299"/>
      <c r="D41" s="297"/>
      <c r="E41" s="281"/>
      <c r="F41" s="301"/>
    </row>
    <row r="42" spans="1:6" x14ac:dyDescent="0.25">
      <c r="A42" s="279"/>
      <c r="B42" s="297"/>
      <c r="C42" s="299"/>
      <c r="D42" s="297"/>
      <c r="E42" s="281"/>
      <c r="F42" s="301"/>
    </row>
    <row r="43" spans="1:6" x14ac:dyDescent="0.25">
      <c r="A43" s="279"/>
      <c r="B43" s="297"/>
      <c r="C43" s="299"/>
      <c r="D43" s="297"/>
      <c r="E43" s="281"/>
      <c r="F43" s="301"/>
    </row>
    <row r="44" spans="1:6" x14ac:dyDescent="0.25">
      <c r="A44" s="279"/>
      <c r="B44" s="297"/>
      <c r="C44" s="299"/>
      <c r="D44" s="297"/>
      <c r="E44" s="281"/>
      <c r="F44" s="301"/>
    </row>
    <row r="45" spans="1:6" x14ac:dyDescent="0.25">
      <c r="A45" s="279"/>
      <c r="B45" s="297"/>
      <c r="C45" s="299"/>
      <c r="D45" s="297"/>
      <c r="E45" s="281"/>
      <c r="F45" s="301"/>
    </row>
    <row r="46" spans="1:6" x14ac:dyDescent="0.25">
      <c r="A46" s="279"/>
      <c r="B46" s="297"/>
      <c r="C46" s="299"/>
      <c r="D46" s="297"/>
      <c r="E46" s="281"/>
      <c r="F46" s="301"/>
    </row>
    <row r="47" spans="1:6" x14ac:dyDescent="0.25">
      <c r="A47" s="279"/>
      <c r="B47" s="297"/>
      <c r="C47" s="299"/>
      <c r="D47" s="297"/>
      <c r="E47" s="281"/>
      <c r="F47" s="301"/>
    </row>
    <row r="48" spans="1:6" ht="15.75" thickBot="1" x14ac:dyDescent="0.3">
      <c r="A48" s="280"/>
      <c r="B48" s="298"/>
      <c r="C48" s="300"/>
      <c r="D48" s="298"/>
      <c r="E48" s="282"/>
      <c r="F48" s="302"/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7" tint="-0.499984740745262"/>
  </sheetPr>
  <dimension ref="A1:G23"/>
  <sheetViews>
    <sheetView workbookViewId="0">
      <selection activeCell="F28" sqref="F28"/>
    </sheetView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235</v>
      </c>
      <c r="B2" s="37" t="s">
        <v>62</v>
      </c>
      <c r="C2" s="38"/>
      <c r="D2" s="29"/>
      <c r="E2" s="29"/>
      <c r="F2" s="30"/>
      <c r="G2" s="31"/>
    </row>
    <row r="3" spans="1:7" ht="16.5" thickTop="1" thickBot="1" x14ac:dyDescent="0.3">
      <c r="A3" s="15" t="s">
        <v>52</v>
      </c>
      <c r="B3" s="16" t="s">
        <v>55</v>
      </c>
      <c r="C3" s="16" t="s">
        <v>56</v>
      </c>
      <c r="D3" s="16" t="s">
        <v>57</v>
      </c>
      <c r="E3" s="16" t="s">
        <v>58</v>
      </c>
      <c r="F3" s="16" t="s">
        <v>59</v>
      </c>
      <c r="G3" s="17" t="s">
        <v>60</v>
      </c>
    </row>
    <row r="4" spans="1:7" ht="15.75" thickBot="1" x14ac:dyDescent="0.3">
      <c r="A4" s="18" t="s">
        <v>53</v>
      </c>
      <c r="B4" s="19" t="s">
        <v>46</v>
      </c>
      <c r="C4" s="19" t="s">
        <v>47</v>
      </c>
      <c r="D4" s="19" t="s">
        <v>48</v>
      </c>
      <c r="E4" s="19" t="s">
        <v>49</v>
      </c>
      <c r="F4" s="19" t="s">
        <v>130</v>
      </c>
      <c r="G4" s="20" t="s">
        <v>50</v>
      </c>
    </row>
    <row r="5" spans="1:7" ht="15.75" thickBot="1" x14ac:dyDescent="0.3">
      <c r="A5" s="21" t="s">
        <v>54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135"/>
      <c r="B6" s="35"/>
      <c r="C6" s="35"/>
      <c r="D6" s="35"/>
      <c r="E6" s="35"/>
      <c r="F6" s="35"/>
      <c r="G6" s="36"/>
    </row>
    <row r="7" spans="1:7" ht="15.75" thickBot="1" x14ac:dyDescent="0.3">
      <c r="A7" s="21" t="s">
        <v>131</v>
      </c>
      <c r="B7" s="136">
        <v>1600</v>
      </c>
      <c r="C7" s="136">
        <v>1600</v>
      </c>
      <c r="D7" s="136">
        <v>1700</v>
      </c>
      <c r="E7" s="136">
        <v>1200</v>
      </c>
      <c r="F7" s="136">
        <v>1300</v>
      </c>
      <c r="G7" s="137">
        <v>1600</v>
      </c>
    </row>
    <row r="8" spans="1:7" ht="15.75" thickBot="1" x14ac:dyDescent="0.3">
      <c r="A8" s="21" t="s">
        <v>1</v>
      </c>
      <c r="B8" s="35"/>
      <c r="C8" s="35"/>
      <c r="D8" s="35"/>
      <c r="E8" s="35"/>
      <c r="F8" s="35"/>
      <c r="G8" s="36"/>
    </row>
    <row r="9" spans="1:7" x14ac:dyDescent="0.25">
      <c r="A9" s="24" t="s">
        <v>2</v>
      </c>
      <c r="B9" s="25">
        <v>100</v>
      </c>
      <c r="C9" s="25">
        <v>100</v>
      </c>
      <c r="D9" s="25">
        <v>100</v>
      </c>
      <c r="E9" s="25">
        <v>100</v>
      </c>
      <c r="F9" s="25">
        <v>100</v>
      </c>
      <c r="G9" s="26">
        <v>100</v>
      </c>
    </row>
    <row r="10" spans="1:7" x14ac:dyDescent="0.25">
      <c r="A10" s="24" t="s">
        <v>3</v>
      </c>
      <c r="B10" s="25">
        <v>100</v>
      </c>
      <c r="C10" s="25">
        <v>100</v>
      </c>
      <c r="D10" s="25">
        <v>100</v>
      </c>
      <c r="E10" s="25">
        <v>100</v>
      </c>
      <c r="F10" s="25">
        <v>100</v>
      </c>
      <c r="G10" s="26">
        <v>100</v>
      </c>
    </row>
    <row r="11" spans="1:7" x14ac:dyDescent="0.25">
      <c r="A11" s="24" t="s">
        <v>4</v>
      </c>
      <c r="B11" s="25">
        <v>100</v>
      </c>
      <c r="C11" s="25">
        <v>100</v>
      </c>
      <c r="D11" s="25">
        <v>100</v>
      </c>
      <c r="E11" s="25">
        <v>100</v>
      </c>
      <c r="F11" s="25">
        <v>100</v>
      </c>
      <c r="G11" s="26">
        <v>100</v>
      </c>
    </row>
    <row r="12" spans="1:7" x14ac:dyDescent="0.25">
      <c r="A12" s="24" t="s">
        <v>5</v>
      </c>
      <c r="B12" s="25">
        <v>100</v>
      </c>
      <c r="C12" s="25">
        <v>100</v>
      </c>
      <c r="D12" s="25">
        <v>100</v>
      </c>
      <c r="E12" s="25">
        <v>100</v>
      </c>
      <c r="F12" s="25">
        <v>100</v>
      </c>
      <c r="G12" s="26">
        <v>100</v>
      </c>
    </row>
    <row r="13" spans="1:7" x14ac:dyDescent="0.25">
      <c r="A13" s="24" t="s">
        <v>6</v>
      </c>
      <c r="B13" s="25">
        <v>100</v>
      </c>
      <c r="C13" s="25">
        <v>100</v>
      </c>
      <c r="D13" s="25">
        <v>100</v>
      </c>
      <c r="E13" s="25">
        <v>100</v>
      </c>
      <c r="F13" s="25">
        <v>100</v>
      </c>
      <c r="G13" s="26">
        <v>100</v>
      </c>
    </row>
    <row r="14" spans="1:7" x14ac:dyDescent="0.25">
      <c r="A14" s="24" t="s">
        <v>7</v>
      </c>
      <c r="B14" s="25">
        <v>100</v>
      </c>
      <c r="C14" s="25">
        <v>100</v>
      </c>
      <c r="D14" s="25">
        <v>100</v>
      </c>
      <c r="E14" s="25">
        <v>100</v>
      </c>
      <c r="F14" s="25">
        <v>100</v>
      </c>
      <c r="G14" s="26">
        <v>100</v>
      </c>
    </row>
    <row r="15" spans="1:7" x14ac:dyDescent="0.25">
      <c r="A15" s="24" t="s">
        <v>8</v>
      </c>
      <c r="B15" s="25">
        <v>100</v>
      </c>
      <c r="C15" s="25">
        <v>100</v>
      </c>
      <c r="D15" s="25">
        <v>100</v>
      </c>
      <c r="E15" s="25">
        <v>100</v>
      </c>
      <c r="F15" s="25">
        <v>100</v>
      </c>
      <c r="G15" s="26">
        <v>100</v>
      </c>
    </row>
    <row r="16" spans="1:7" x14ac:dyDescent="0.25">
      <c r="A16" s="24" t="s">
        <v>9</v>
      </c>
      <c r="B16" s="25">
        <v>100</v>
      </c>
      <c r="C16" s="25">
        <v>100</v>
      </c>
      <c r="D16" s="25">
        <v>100</v>
      </c>
      <c r="E16" s="25">
        <v>100</v>
      </c>
      <c r="F16" s="25">
        <v>100</v>
      </c>
      <c r="G16" s="26">
        <v>100</v>
      </c>
    </row>
    <row r="17" spans="1:7" x14ac:dyDescent="0.25">
      <c r="A17" s="24" t="s">
        <v>10</v>
      </c>
      <c r="B17" s="25">
        <v>100</v>
      </c>
      <c r="C17" s="25">
        <v>100</v>
      </c>
      <c r="D17" s="25">
        <v>100</v>
      </c>
      <c r="E17" s="25">
        <v>100</v>
      </c>
      <c r="F17" s="25">
        <v>100</v>
      </c>
      <c r="G17" s="26">
        <v>100</v>
      </c>
    </row>
    <row r="18" spans="1:7" x14ac:dyDescent="0.25">
      <c r="A18" s="24" t="s">
        <v>11</v>
      </c>
      <c r="B18" s="25">
        <v>100</v>
      </c>
      <c r="C18" s="25">
        <v>100</v>
      </c>
      <c r="D18" s="25">
        <v>100</v>
      </c>
      <c r="E18" s="25">
        <v>100</v>
      </c>
      <c r="F18" s="25">
        <v>100</v>
      </c>
      <c r="G18" s="26">
        <v>100</v>
      </c>
    </row>
    <row r="19" spans="1:7" x14ac:dyDescent="0.25">
      <c r="A19" s="24" t="s">
        <v>12</v>
      </c>
      <c r="B19" s="25">
        <v>100</v>
      </c>
      <c r="C19" s="25">
        <v>100</v>
      </c>
      <c r="D19" s="25">
        <v>100</v>
      </c>
      <c r="E19" s="25">
        <v>100</v>
      </c>
      <c r="F19" s="25">
        <v>100</v>
      </c>
      <c r="G19" s="26">
        <v>100</v>
      </c>
    </row>
    <row r="20" spans="1:7" ht="15.75" thickBot="1" x14ac:dyDescent="0.3">
      <c r="A20" s="27" t="s">
        <v>13</v>
      </c>
      <c r="B20" s="25">
        <v>100</v>
      </c>
      <c r="C20" s="25">
        <v>100</v>
      </c>
      <c r="D20" s="25">
        <v>100</v>
      </c>
      <c r="E20" s="25">
        <v>100</v>
      </c>
      <c r="F20" s="25">
        <v>100</v>
      </c>
      <c r="G20" s="26">
        <v>100</v>
      </c>
    </row>
    <row r="21" spans="1:7" ht="15.75" thickBot="1" x14ac:dyDescent="0.3">
      <c r="A21" s="32"/>
      <c r="B21" s="33">
        <f t="shared" ref="B21:G21" si="0">B7+SUM(B9:B20)</f>
        <v>2800</v>
      </c>
      <c r="C21" s="33">
        <f t="shared" si="0"/>
        <v>2800</v>
      </c>
      <c r="D21" s="33">
        <f t="shared" si="0"/>
        <v>2900</v>
      </c>
      <c r="E21" s="33">
        <f t="shared" si="0"/>
        <v>2400</v>
      </c>
      <c r="F21" s="33">
        <f t="shared" si="0"/>
        <v>2500</v>
      </c>
      <c r="G21" s="34">
        <f t="shared" si="0"/>
        <v>2800</v>
      </c>
    </row>
    <row r="22" spans="1:7" ht="20.100000000000001" customHeight="1" thickTop="1" thickBot="1" x14ac:dyDescent="0.3">
      <c r="F22" s="39" t="s">
        <v>61</v>
      </c>
      <c r="G22" s="40">
        <f>B21+C21+D21+E21+F21+G21</f>
        <v>16200</v>
      </c>
    </row>
    <row r="23" spans="1:7" ht="15.75" thickTop="1" x14ac:dyDescent="0.25"/>
  </sheetData>
  <pageMargins left="0.78740157480314965" right="0.59055118110236227" top="0.78740157480314965" bottom="0.59055118110236227" header="0.31496062992125984" footer="0.31496062992125984"/>
  <pageSetup paperSize="9" scale="80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D19"/>
  <sheetViews>
    <sheetView workbookViewId="0"/>
  </sheetViews>
  <sheetFormatPr baseColWidth="10" defaultColWidth="16.28515625" defaultRowHeight="15" x14ac:dyDescent="0.25"/>
  <cols>
    <col min="1" max="1" width="6.7109375" customWidth="1"/>
    <col min="2" max="2" width="25.85546875" customWidth="1"/>
    <col min="3" max="3" width="13.140625" customWidth="1"/>
  </cols>
  <sheetData>
    <row r="2" spans="1:4" ht="23.25" x14ac:dyDescent="0.35">
      <c r="B2" s="43" t="s">
        <v>218</v>
      </c>
      <c r="C2" s="43"/>
    </row>
    <row r="3" spans="1:4" ht="15.75" thickBot="1" x14ac:dyDescent="0.3"/>
    <row r="4" spans="1:4" ht="16.5" thickTop="1" thickBot="1" x14ac:dyDescent="0.3">
      <c r="A4" s="55" t="s">
        <v>68</v>
      </c>
      <c r="B4" s="56" t="s">
        <v>14</v>
      </c>
      <c r="C4" s="159" t="s">
        <v>138</v>
      </c>
      <c r="D4" s="57" t="s">
        <v>69</v>
      </c>
    </row>
    <row r="5" spans="1:4" ht="16.5" thickTop="1" thickBot="1" x14ac:dyDescent="0.3">
      <c r="A5" s="44">
        <v>1</v>
      </c>
      <c r="B5" s="45" t="s">
        <v>63</v>
      </c>
      <c r="C5" s="45" t="s">
        <v>115</v>
      </c>
      <c r="D5" s="46">
        <f>Rubriques!F16</f>
        <v>1440</v>
      </c>
    </row>
    <row r="6" spans="1:4" ht="15.75" thickBot="1" x14ac:dyDescent="0.3">
      <c r="A6" s="48">
        <v>3</v>
      </c>
      <c r="B6" s="49" t="s">
        <v>18</v>
      </c>
      <c r="C6" s="49" t="s">
        <v>115</v>
      </c>
      <c r="D6" s="50">
        <f>Rubriques!F32</f>
        <v>0</v>
      </c>
    </row>
    <row r="7" spans="1:4" ht="15.75" thickBot="1" x14ac:dyDescent="0.3">
      <c r="A7" s="48">
        <v>4</v>
      </c>
      <c r="B7" s="49" t="s">
        <v>26</v>
      </c>
      <c r="C7" s="49" t="s">
        <v>115</v>
      </c>
      <c r="D7" s="50">
        <f>Rubriques!F48</f>
        <v>0</v>
      </c>
    </row>
    <row r="8" spans="1:4" ht="15.75" thickBot="1" x14ac:dyDescent="0.3">
      <c r="A8" s="48">
        <v>5</v>
      </c>
      <c r="B8" s="49" t="s">
        <v>28</v>
      </c>
      <c r="C8" s="49" t="s">
        <v>77</v>
      </c>
      <c r="D8" s="50">
        <f>Rubriques!F64</f>
        <v>256.52</v>
      </c>
    </row>
    <row r="9" spans="1:4" ht="15.75" thickBot="1" x14ac:dyDescent="0.3">
      <c r="A9" s="48">
        <v>6</v>
      </c>
      <c r="B9" s="49" t="s">
        <v>30</v>
      </c>
      <c r="C9" s="49" t="s">
        <v>77</v>
      </c>
      <c r="D9" s="50">
        <f>Rubriques!F80</f>
        <v>0</v>
      </c>
    </row>
    <row r="10" spans="1:4" ht="15.75" thickBot="1" x14ac:dyDescent="0.3">
      <c r="A10" s="48">
        <v>9</v>
      </c>
      <c r="B10" s="49" t="s">
        <v>32</v>
      </c>
      <c r="C10" s="49" t="s">
        <v>54</v>
      </c>
      <c r="D10" s="50">
        <f>Rubriques!F96</f>
        <v>1097.2461000000001</v>
      </c>
    </row>
    <row r="11" spans="1:4" ht="15.75" thickBot="1" x14ac:dyDescent="0.3">
      <c r="A11" s="48">
        <v>11</v>
      </c>
      <c r="B11" s="49" t="s">
        <v>34</v>
      </c>
      <c r="C11" s="49" t="s">
        <v>54</v>
      </c>
      <c r="D11" s="50">
        <f>Rubriques!F106</f>
        <v>1416.4991999999997</v>
      </c>
    </row>
    <row r="12" spans="1:4" ht="15.75" thickBot="1" x14ac:dyDescent="0.3">
      <c r="A12" s="48">
        <v>12</v>
      </c>
      <c r="B12" s="49" t="s">
        <v>36</v>
      </c>
      <c r="C12" s="49" t="s">
        <v>115</v>
      </c>
      <c r="D12" s="50">
        <f>Rubriques!F116</f>
        <v>0</v>
      </c>
    </row>
    <row r="13" spans="1:4" ht="15.75" thickBot="1" x14ac:dyDescent="0.3">
      <c r="A13" s="48">
        <v>14</v>
      </c>
      <c r="B13" s="49" t="s">
        <v>38</v>
      </c>
      <c r="C13" s="49" t="s">
        <v>77</v>
      </c>
      <c r="D13" s="50">
        <f>Rubriques!F142</f>
        <v>0</v>
      </c>
    </row>
    <row r="14" spans="1:4" ht="15.75" thickBot="1" x14ac:dyDescent="0.3">
      <c r="A14" s="48">
        <v>15</v>
      </c>
      <c r="B14" s="49" t="s">
        <v>40</v>
      </c>
      <c r="C14" s="49" t="s">
        <v>77</v>
      </c>
      <c r="D14" s="50">
        <f>Rubriques!F158</f>
        <v>0</v>
      </c>
    </row>
    <row r="15" spans="1:4" ht="15.75" thickBot="1" x14ac:dyDescent="0.3">
      <c r="A15" s="48">
        <v>30</v>
      </c>
      <c r="B15" s="49" t="s">
        <v>42</v>
      </c>
      <c r="C15" s="49" t="s">
        <v>139</v>
      </c>
      <c r="D15" s="50">
        <f>Rubriques!F168</f>
        <v>0</v>
      </c>
    </row>
    <row r="16" spans="1:4" ht="15.75" thickBot="1" x14ac:dyDescent="0.3">
      <c r="A16" s="48">
        <v>31</v>
      </c>
      <c r="B16" s="49" t="s">
        <v>44</v>
      </c>
      <c r="C16" s="49" t="s">
        <v>115</v>
      </c>
      <c r="D16" s="50">
        <f>Rubriques!F178</f>
        <v>97.1</v>
      </c>
    </row>
    <row r="17" spans="1:4" ht="15.75" thickBot="1" x14ac:dyDescent="0.3">
      <c r="A17" s="48">
        <v>32</v>
      </c>
      <c r="B17" s="49" t="s">
        <v>66</v>
      </c>
      <c r="C17" s="49" t="s">
        <v>54</v>
      </c>
      <c r="D17" s="50">
        <f>Rubriques!F205</f>
        <v>1060.7102</v>
      </c>
    </row>
    <row r="18" spans="1:4" ht="15.75" thickBot="1" x14ac:dyDescent="0.3">
      <c r="A18" s="52">
        <v>34</v>
      </c>
      <c r="B18" s="53" t="s">
        <v>65</v>
      </c>
      <c r="C18" s="53" t="s">
        <v>54</v>
      </c>
      <c r="D18" s="54">
        <f>Rubriques!F221</f>
        <v>0</v>
      </c>
    </row>
    <row r="19" spans="1:4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A2:H28"/>
  <sheetViews>
    <sheetView workbookViewId="0">
      <selection activeCell="A28" sqref="A28"/>
    </sheetView>
  </sheetViews>
  <sheetFormatPr baseColWidth="10" defaultRowHeight="15" x14ac:dyDescent="0.25"/>
  <cols>
    <col min="1" max="1" width="41.42578125" bestFit="1" customWidth="1"/>
    <col min="2" max="7" width="15.7109375" customWidth="1"/>
  </cols>
  <sheetData>
    <row r="2" spans="1:8" ht="18.75" x14ac:dyDescent="0.3">
      <c r="A2" s="59" t="s">
        <v>183</v>
      </c>
      <c r="C2" s="59" t="s">
        <v>184</v>
      </c>
    </row>
    <row r="3" spans="1:8" ht="18.75" x14ac:dyDescent="0.3">
      <c r="A3" s="59" t="s">
        <v>78</v>
      </c>
      <c r="C3" s="61" t="s">
        <v>79</v>
      </c>
      <c r="D3" s="62"/>
    </row>
    <row r="4" spans="1:8" ht="19.5" thickBot="1" x14ac:dyDescent="0.35">
      <c r="A4" s="59" t="s">
        <v>76</v>
      </c>
      <c r="C4" s="316">
        <v>41279</v>
      </c>
      <c r="D4" s="314" t="s">
        <v>217</v>
      </c>
      <c r="E4" s="316">
        <v>41643</v>
      </c>
      <c r="H4" s="65"/>
    </row>
    <row r="5" spans="1:8" ht="20.25" thickTop="1" thickBot="1" x14ac:dyDescent="0.3">
      <c r="A5" s="214"/>
      <c r="B5" s="215"/>
      <c r="C5" s="216"/>
      <c r="D5" s="216"/>
      <c r="E5" s="216"/>
      <c r="F5" s="216"/>
      <c r="G5" s="217"/>
      <c r="H5" s="65"/>
    </row>
    <row r="6" spans="1:8" ht="19.5" thickTop="1" x14ac:dyDescent="0.3">
      <c r="A6" s="63" t="s">
        <v>80</v>
      </c>
      <c r="C6" s="66" t="s">
        <v>72</v>
      </c>
      <c r="D6" s="66" t="s">
        <v>87</v>
      </c>
      <c r="E6" s="66" t="s">
        <v>69</v>
      </c>
      <c r="H6" s="65"/>
    </row>
    <row r="7" spans="1:8" s="65" customFormat="1" x14ac:dyDescent="0.25">
      <c r="A7" s="64" t="s">
        <v>84</v>
      </c>
      <c r="C7" s="313">
        <v>1300</v>
      </c>
      <c r="D7" s="307">
        <v>0.73880000000000001</v>
      </c>
      <c r="E7" s="309">
        <f>C7*D7</f>
        <v>960.44</v>
      </c>
    </row>
    <row r="8" spans="1:8" s="65" customFormat="1" x14ac:dyDescent="0.25">
      <c r="A8" s="64" t="s">
        <v>81</v>
      </c>
      <c r="C8" s="313">
        <v>4750</v>
      </c>
      <c r="D8" s="308">
        <v>0.83899999999999997</v>
      </c>
      <c r="E8" s="309">
        <f>C8*D8</f>
        <v>3985.25</v>
      </c>
    </row>
    <row r="9" spans="1:8" s="65" customFormat="1" x14ac:dyDescent="0.25">
      <c r="A9" s="64" t="s">
        <v>82</v>
      </c>
      <c r="C9" s="311"/>
      <c r="D9" s="311"/>
      <c r="E9" s="309">
        <v>0</v>
      </c>
    </row>
    <row r="10" spans="1:8" s="65" customFormat="1" x14ac:dyDescent="0.25">
      <c r="A10" s="64" t="s">
        <v>83</v>
      </c>
      <c r="C10" s="311"/>
      <c r="D10" s="311"/>
      <c r="E10" s="309">
        <v>780.54</v>
      </c>
      <c r="H10"/>
    </row>
    <row r="11" spans="1:8" s="65" customFormat="1" ht="15.75" thickBot="1" x14ac:dyDescent="0.3">
      <c r="A11" s="64" t="s">
        <v>85</v>
      </c>
      <c r="C11" s="313">
        <v>1000</v>
      </c>
      <c r="D11" s="307">
        <v>0.65210000000000001</v>
      </c>
      <c r="E11" s="309">
        <f>C11*D11</f>
        <v>652.1</v>
      </c>
      <c r="H11"/>
    </row>
    <row r="12" spans="1:8" s="65" customFormat="1" ht="15" customHeight="1" thickBot="1" x14ac:dyDescent="0.3">
      <c r="A12" s="64" t="s">
        <v>185</v>
      </c>
      <c r="C12" s="312"/>
      <c r="D12" s="312"/>
      <c r="E12" s="315">
        <f>SUM(E7:E10)-E11</f>
        <v>5074.13</v>
      </c>
      <c r="H12"/>
    </row>
    <row r="13" spans="1:8" ht="15" customHeight="1" thickBot="1" x14ac:dyDescent="0.35">
      <c r="A13" s="63"/>
      <c r="C13" s="62"/>
      <c r="D13" s="62"/>
      <c r="E13" s="310"/>
    </row>
    <row r="14" spans="1:8" ht="15" customHeight="1" thickBot="1" x14ac:dyDescent="0.35">
      <c r="A14" s="63" t="s">
        <v>86</v>
      </c>
      <c r="C14" s="313">
        <v>1</v>
      </c>
      <c r="D14" s="308">
        <v>1381.97</v>
      </c>
      <c r="E14" s="315">
        <v>1381.97</v>
      </c>
    </row>
    <row r="16" spans="1:8" x14ac:dyDescent="0.25">
      <c r="A16" s="218" t="s">
        <v>188</v>
      </c>
    </row>
    <row r="17" spans="1:7" ht="15.75" thickBot="1" x14ac:dyDescent="0.3"/>
    <row r="18" spans="1:7" ht="15.75" thickBot="1" x14ac:dyDescent="0.3">
      <c r="A18" s="160"/>
      <c r="B18" s="163" t="s">
        <v>46</v>
      </c>
      <c r="C18" s="163" t="s">
        <v>47</v>
      </c>
      <c r="D18" s="163" t="s">
        <v>48</v>
      </c>
      <c r="E18" s="163" t="s">
        <v>49</v>
      </c>
      <c r="F18" s="163" t="s">
        <v>130</v>
      </c>
      <c r="G18" s="163" t="s">
        <v>50</v>
      </c>
    </row>
    <row r="19" spans="1:7" ht="15.75" thickBot="1" x14ac:dyDescent="0.3">
      <c r="A19" s="160"/>
      <c r="B19" s="163">
        <v>11</v>
      </c>
      <c r="C19" s="163">
        <v>12</v>
      </c>
      <c r="D19" s="163">
        <v>21</v>
      </c>
      <c r="E19" s="163">
        <v>22</v>
      </c>
      <c r="F19" s="163">
        <v>31</v>
      </c>
      <c r="G19" s="163">
        <v>32</v>
      </c>
    </row>
    <row r="20" spans="1:7" ht="15.75" thickBot="1" x14ac:dyDescent="0.3">
      <c r="A20" s="160"/>
      <c r="B20" s="163" t="s">
        <v>166</v>
      </c>
      <c r="C20" s="163" t="s">
        <v>169</v>
      </c>
      <c r="D20" s="163" t="s">
        <v>168</v>
      </c>
      <c r="E20" s="163" t="s">
        <v>167</v>
      </c>
      <c r="F20" s="163" t="s">
        <v>170</v>
      </c>
      <c r="G20" s="163" t="s">
        <v>171</v>
      </c>
    </row>
    <row r="21" spans="1:7" ht="15.75" thickBot="1" x14ac:dyDescent="0.3">
      <c r="A21" s="160" t="s">
        <v>158</v>
      </c>
      <c r="B21" s="161"/>
      <c r="C21" s="161"/>
      <c r="D21" s="161"/>
      <c r="E21" s="161"/>
      <c r="F21" s="161"/>
      <c r="G21" s="161"/>
    </row>
    <row r="22" spans="1:7" ht="15.75" thickBot="1" x14ac:dyDescent="0.3">
      <c r="A22" s="160" t="s">
        <v>159</v>
      </c>
      <c r="B22" s="164">
        <v>114.42</v>
      </c>
      <c r="C22" s="164">
        <v>679.85</v>
      </c>
      <c r="D22" s="164">
        <v>1107</v>
      </c>
      <c r="E22" s="164">
        <v>115.84</v>
      </c>
      <c r="F22" s="164">
        <v>739.09</v>
      </c>
      <c r="G22" s="164">
        <v>798.32</v>
      </c>
    </row>
    <row r="23" spans="1:7" ht="15.75" thickBot="1" x14ac:dyDescent="0.3">
      <c r="A23" s="160" t="s">
        <v>160</v>
      </c>
      <c r="B23" s="162"/>
      <c r="C23" s="162"/>
      <c r="D23" s="162"/>
      <c r="E23" s="162"/>
      <c r="F23" s="162"/>
      <c r="G23" s="162"/>
    </row>
    <row r="24" spans="1:7" ht="15.75" thickBot="1" x14ac:dyDescent="0.3">
      <c r="A24" s="160" t="s">
        <v>161</v>
      </c>
      <c r="B24" s="164">
        <v>806.74</v>
      </c>
      <c r="C24" s="164">
        <v>170.19</v>
      </c>
      <c r="D24" s="164">
        <v>309.02</v>
      </c>
      <c r="E24" s="164">
        <v>804.31</v>
      </c>
      <c r="F24" s="164">
        <v>174.92</v>
      </c>
      <c r="G24" s="164">
        <v>635.73</v>
      </c>
    </row>
    <row r="25" spans="1:7" ht="15.75" thickBot="1" x14ac:dyDescent="0.3">
      <c r="A25" s="160" t="s">
        <v>162</v>
      </c>
      <c r="B25" s="162"/>
      <c r="C25" s="162"/>
      <c r="D25" s="162"/>
      <c r="E25" s="162"/>
      <c r="F25" s="162"/>
      <c r="G25" s="162"/>
    </row>
    <row r="26" spans="1:7" ht="15.75" thickBot="1" x14ac:dyDescent="0.3">
      <c r="A26" s="160" t="s">
        <v>163</v>
      </c>
      <c r="B26" s="164">
        <v>70.16</v>
      </c>
      <c r="C26" s="164">
        <v>94.11</v>
      </c>
      <c r="D26" s="164">
        <v>82.13</v>
      </c>
      <c r="E26" s="164">
        <v>94.11</v>
      </c>
      <c r="F26" s="164">
        <v>87.27</v>
      </c>
      <c r="G26" s="164">
        <v>99.24</v>
      </c>
    </row>
    <row r="27" spans="1:7" ht="15.75" thickBot="1" x14ac:dyDescent="0.3">
      <c r="A27" s="160" t="s">
        <v>164</v>
      </c>
      <c r="B27" s="162"/>
      <c r="C27" s="162"/>
      <c r="D27" s="162"/>
      <c r="E27" s="162"/>
      <c r="F27" s="162"/>
      <c r="G27" s="162"/>
    </row>
    <row r="28" spans="1:7" ht="15.75" thickBot="1" x14ac:dyDescent="0.3">
      <c r="A28" s="160" t="s">
        <v>165</v>
      </c>
      <c r="B28" s="165">
        <f t="shared" ref="B28:G28" si="0">B22+B24+B26</f>
        <v>991.31999999999994</v>
      </c>
      <c r="C28" s="165">
        <f t="shared" si="0"/>
        <v>944.15</v>
      </c>
      <c r="D28" s="165">
        <v>1498.77</v>
      </c>
      <c r="E28" s="165">
        <f t="shared" si="0"/>
        <v>1014.26</v>
      </c>
      <c r="F28" s="165">
        <f t="shared" si="0"/>
        <v>1001.28</v>
      </c>
      <c r="G28" s="165">
        <f t="shared" si="0"/>
        <v>1533.2900000000002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workbookViewId="0"/>
  </sheetViews>
  <sheetFormatPr baseColWidth="10" defaultColWidth="20.5703125" defaultRowHeight="15" x14ac:dyDescent="0.25"/>
  <cols>
    <col min="1" max="1" width="5" bestFit="1" customWidth="1"/>
    <col min="2" max="2" width="25.140625" bestFit="1" customWidth="1"/>
    <col min="3" max="8" width="15.7109375" customWidth="1"/>
  </cols>
  <sheetData>
    <row r="2" spans="1:8" ht="23.25" x14ac:dyDescent="0.35">
      <c r="B2" s="43" t="s">
        <v>236</v>
      </c>
      <c r="C2" s="43"/>
    </row>
    <row r="3" spans="1:8" ht="24" thickBot="1" x14ac:dyDescent="0.4">
      <c r="B3" s="43"/>
      <c r="C3" s="43"/>
    </row>
    <row r="4" spans="1:8" ht="16.5" thickTop="1" thickBot="1" x14ac:dyDescent="0.3">
      <c r="B4" s="190" t="s">
        <v>52</v>
      </c>
      <c r="C4" s="191" t="s">
        <v>55</v>
      </c>
      <c r="D4" s="196"/>
      <c r="E4" s="196"/>
      <c r="F4" s="196"/>
      <c r="G4" s="196"/>
      <c r="H4" s="196"/>
    </row>
    <row r="5" spans="1:8" ht="15.75" thickBot="1" x14ac:dyDescent="0.3">
      <c r="B5" s="192" t="s">
        <v>53</v>
      </c>
      <c r="C5" s="193" t="s">
        <v>46</v>
      </c>
      <c r="D5" s="196"/>
      <c r="E5" s="196"/>
      <c r="F5" s="196"/>
      <c r="G5" s="196"/>
      <c r="H5" s="196"/>
    </row>
    <row r="6" spans="1:8" ht="15.75" thickBot="1" x14ac:dyDescent="0.3">
      <c r="B6" s="194" t="s">
        <v>54</v>
      </c>
      <c r="C6" s="195">
        <v>173</v>
      </c>
      <c r="D6" s="198"/>
      <c r="E6" s="198"/>
      <c r="F6" s="198"/>
      <c r="G6" s="198"/>
      <c r="H6" s="198"/>
    </row>
    <row r="7" spans="1:8" ht="39.950000000000003" customHeight="1" thickTop="1" thickBot="1" x14ac:dyDescent="0.3">
      <c r="A7" s="167" t="s">
        <v>68</v>
      </c>
      <c r="B7" s="159" t="s">
        <v>14</v>
      </c>
      <c r="C7" s="166" t="s">
        <v>138</v>
      </c>
      <c r="D7" s="166" t="s">
        <v>173</v>
      </c>
      <c r="E7" s="166" t="s">
        <v>70</v>
      </c>
      <c r="F7" s="166" t="s">
        <v>138</v>
      </c>
      <c r="G7" s="166" t="s">
        <v>175</v>
      </c>
      <c r="H7" s="179" t="s">
        <v>174</v>
      </c>
    </row>
    <row r="8" spans="1:8" ht="16.5" thickTop="1" thickBot="1" x14ac:dyDescent="0.3">
      <c r="A8" s="176">
        <v>1</v>
      </c>
      <c r="B8" s="45" t="s">
        <v>181</v>
      </c>
      <c r="C8" s="45" t="s">
        <v>54</v>
      </c>
      <c r="D8" s="46">
        <f>Rubriques!F16</f>
        <v>1440</v>
      </c>
      <c r="E8" s="169">
        <v>1000</v>
      </c>
      <c r="F8" s="169">
        <f>C6</f>
        <v>173</v>
      </c>
      <c r="G8" s="46">
        <v>0</v>
      </c>
      <c r="H8" s="47">
        <f t="shared" ref="H8:H14" si="0">D8/E8*F8</f>
        <v>249.12</v>
      </c>
    </row>
    <row r="9" spans="1:8" ht="15.75" thickBot="1" x14ac:dyDescent="0.3">
      <c r="A9" s="177">
        <v>3</v>
      </c>
      <c r="B9" s="49" t="s">
        <v>18</v>
      </c>
      <c r="C9" s="45" t="s">
        <v>54</v>
      </c>
      <c r="D9" s="50">
        <f>Rubriques!F32</f>
        <v>0</v>
      </c>
      <c r="E9" s="169">
        <v>1000</v>
      </c>
      <c r="F9" s="169">
        <f>C6</f>
        <v>173</v>
      </c>
      <c r="G9" s="50">
        <v>0</v>
      </c>
      <c r="H9" s="51">
        <f t="shared" si="0"/>
        <v>0</v>
      </c>
    </row>
    <row r="10" spans="1:8" ht="15.75" thickBot="1" x14ac:dyDescent="0.3">
      <c r="A10" s="177">
        <v>4</v>
      </c>
      <c r="B10" s="49" t="s">
        <v>26</v>
      </c>
      <c r="C10" s="45" t="s">
        <v>54</v>
      </c>
      <c r="D10" s="50">
        <f>Rubriques!F48</f>
        <v>0</v>
      </c>
      <c r="E10" s="169">
        <v>1000</v>
      </c>
      <c r="F10" s="169">
        <f t="shared" ref="F10:F14" si="1">F8</f>
        <v>173</v>
      </c>
      <c r="G10" s="50">
        <v>0</v>
      </c>
      <c r="H10" s="51">
        <f t="shared" si="0"/>
        <v>0</v>
      </c>
    </row>
    <row r="11" spans="1:8" ht="15.75" thickBot="1" x14ac:dyDescent="0.3">
      <c r="A11" s="177">
        <v>5</v>
      </c>
      <c r="B11" s="49" t="s">
        <v>28</v>
      </c>
      <c r="C11" s="45" t="s">
        <v>54</v>
      </c>
      <c r="D11" s="50">
        <f>Rubriques!F64</f>
        <v>256.52</v>
      </c>
      <c r="E11" s="173">
        <v>1000</v>
      </c>
      <c r="F11" s="169">
        <f t="shared" si="1"/>
        <v>173</v>
      </c>
      <c r="G11" s="50">
        <v>0</v>
      </c>
      <c r="H11" s="51">
        <f>D11/E11*F11</f>
        <v>44.377959999999995</v>
      </c>
    </row>
    <row r="12" spans="1:8" ht="15.75" thickBot="1" x14ac:dyDescent="0.3">
      <c r="A12" s="177">
        <v>9</v>
      </c>
      <c r="B12" s="49" t="s">
        <v>32</v>
      </c>
      <c r="C12" s="45" t="s">
        <v>54</v>
      </c>
      <c r="D12" s="50">
        <f>Rubriques!F96</f>
        <v>1097.2461000000001</v>
      </c>
      <c r="E12" s="169">
        <v>1000</v>
      </c>
      <c r="F12" s="169">
        <f t="shared" si="1"/>
        <v>173</v>
      </c>
      <c r="G12" s="50">
        <v>0</v>
      </c>
      <c r="H12" s="51">
        <f t="shared" si="0"/>
        <v>189.82357529999999</v>
      </c>
    </row>
    <row r="13" spans="1:8" ht="15.75" thickBot="1" x14ac:dyDescent="0.3">
      <c r="A13" s="177">
        <v>11</v>
      </c>
      <c r="B13" s="49" t="s">
        <v>34</v>
      </c>
      <c r="C13" s="45" t="s">
        <v>54</v>
      </c>
      <c r="D13" s="50">
        <f>Rubriques!F106</f>
        <v>1416.4991999999997</v>
      </c>
      <c r="E13" s="169">
        <v>864</v>
      </c>
      <c r="F13" s="169">
        <v>148</v>
      </c>
      <c r="G13" s="50">
        <v>0</v>
      </c>
      <c r="H13" s="51">
        <f t="shared" si="0"/>
        <v>242.64106666666663</v>
      </c>
    </row>
    <row r="14" spans="1:8" ht="15.75" thickBot="1" x14ac:dyDescent="0.3">
      <c r="A14" s="177">
        <v>12</v>
      </c>
      <c r="B14" s="49" t="s">
        <v>36</v>
      </c>
      <c r="C14" s="45" t="s">
        <v>54</v>
      </c>
      <c r="D14" s="50">
        <f>Rubriques!F116</f>
        <v>0</v>
      </c>
      <c r="E14" s="169">
        <v>1000</v>
      </c>
      <c r="F14" s="169">
        <f t="shared" si="1"/>
        <v>173</v>
      </c>
      <c r="G14" s="50">
        <v>0</v>
      </c>
      <c r="H14" s="51">
        <f t="shared" si="0"/>
        <v>0</v>
      </c>
    </row>
    <row r="15" spans="1:8" ht="15.75" thickBot="1" x14ac:dyDescent="0.3">
      <c r="A15" s="177">
        <v>16</v>
      </c>
      <c r="B15" s="49" t="s">
        <v>177</v>
      </c>
      <c r="C15" s="49" t="s">
        <v>77</v>
      </c>
      <c r="D15" s="50">
        <f>Techem!B28</f>
        <v>991.31999999999994</v>
      </c>
      <c r="E15" s="170"/>
      <c r="F15" s="168" t="s">
        <v>176</v>
      </c>
      <c r="G15" s="172"/>
      <c r="H15" s="51">
        <f>D15</f>
        <v>991.31999999999994</v>
      </c>
    </row>
    <row r="16" spans="1:8" ht="15.75" thickBot="1" x14ac:dyDescent="0.3">
      <c r="A16" s="177">
        <v>30</v>
      </c>
      <c r="B16" s="49" t="s">
        <v>42</v>
      </c>
      <c r="C16" s="49" t="s">
        <v>139</v>
      </c>
      <c r="D16" s="50">
        <f>Rubriques!F162</f>
        <v>0</v>
      </c>
      <c r="E16" s="169">
        <v>0</v>
      </c>
      <c r="F16" s="168">
        <v>0</v>
      </c>
      <c r="G16" s="50">
        <f>D16*F16</f>
        <v>0</v>
      </c>
      <c r="H16" s="171"/>
    </row>
    <row r="17" spans="1:8" ht="15.75" thickBot="1" x14ac:dyDescent="0.3">
      <c r="A17" s="177">
        <v>31</v>
      </c>
      <c r="B17" s="49" t="s">
        <v>44</v>
      </c>
      <c r="C17" s="49" t="s">
        <v>54</v>
      </c>
      <c r="D17" s="50">
        <f>Rubriques!F178</f>
        <v>97.1</v>
      </c>
      <c r="E17" s="169">
        <v>864</v>
      </c>
      <c r="F17" s="168">
        <v>148</v>
      </c>
      <c r="G17" s="50">
        <f>D17/E17*F17</f>
        <v>16.63287037037037</v>
      </c>
      <c r="H17" s="171"/>
    </row>
    <row r="18" spans="1:8" ht="15.75" thickBot="1" x14ac:dyDescent="0.3">
      <c r="A18" s="177">
        <v>32</v>
      </c>
      <c r="B18" s="49" t="s">
        <v>66</v>
      </c>
      <c r="C18" s="49" t="s">
        <v>54</v>
      </c>
      <c r="D18" s="50">
        <f>Rubriques!F205</f>
        <v>1060.7102</v>
      </c>
      <c r="E18" s="169">
        <v>1000</v>
      </c>
      <c r="F18" s="168">
        <f>C6</f>
        <v>173</v>
      </c>
      <c r="G18" s="50">
        <f>D18/E18*F18</f>
        <v>183.50286459999998</v>
      </c>
      <c r="H18" s="171"/>
    </row>
    <row r="19" spans="1:8" ht="15.75" thickBot="1" x14ac:dyDescent="0.3">
      <c r="A19" s="178">
        <v>34</v>
      </c>
      <c r="B19" s="53" t="s">
        <v>65</v>
      </c>
      <c r="C19" s="53" t="s">
        <v>54</v>
      </c>
      <c r="D19" s="54">
        <f>Rubriques!F221</f>
        <v>0</v>
      </c>
      <c r="E19" s="174">
        <v>1000</v>
      </c>
      <c r="F19" s="168">
        <f t="shared" ref="F19" si="2">F8</f>
        <v>173</v>
      </c>
      <c r="G19" s="54">
        <f>D19/E19*F19</f>
        <v>0</v>
      </c>
      <c r="H19" s="175"/>
    </row>
    <row r="20" spans="1:8" ht="20.100000000000001" customHeight="1" thickTop="1" thickBot="1" x14ac:dyDescent="0.3">
      <c r="A20" s="180"/>
      <c r="B20" s="180"/>
      <c r="C20" s="180"/>
      <c r="D20" s="180"/>
      <c r="E20" s="180"/>
      <c r="F20" s="184" t="s">
        <v>178</v>
      </c>
      <c r="G20" s="181">
        <f>SUM(G8:G19)</f>
        <v>200.13573497037035</v>
      </c>
      <c r="H20" s="182">
        <f>SUM(H8:H19)</f>
        <v>1717.2826019666666</v>
      </c>
    </row>
    <row r="21" spans="1:8" ht="20.100000000000001" customHeight="1" thickBot="1" x14ac:dyDescent="0.3">
      <c r="A21" s="180"/>
      <c r="B21" s="180"/>
      <c r="C21" s="180"/>
      <c r="D21" s="180"/>
      <c r="E21" s="180"/>
      <c r="F21" s="185" t="s">
        <v>22</v>
      </c>
      <c r="G21" s="188"/>
      <c r="H21" s="183">
        <f>G20+H20</f>
        <v>1917.4183369370369</v>
      </c>
    </row>
    <row r="22" spans="1:8" ht="20.100000000000001" customHeight="1" thickBot="1" x14ac:dyDescent="0.3">
      <c r="A22" s="180"/>
      <c r="B22" s="180"/>
      <c r="C22" s="180"/>
      <c r="D22" s="180"/>
      <c r="E22" s="180"/>
      <c r="F22" s="185" t="s">
        <v>179</v>
      </c>
      <c r="G22" s="188"/>
      <c r="H22" s="183">
        <f>Provisions!B19</f>
        <v>1920</v>
      </c>
    </row>
    <row r="23" spans="1:8" ht="20.100000000000001" customHeight="1" thickBot="1" x14ac:dyDescent="0.3">
      <c r="A23" s="180"/>
      <c r="B23" s="180"/>
      <c r="C23" s="180"/>
      <c r="D23" s="180"/>
      <c r="E23" s="180"/>
      <c r="F23" s="186" t="s">
        <v>180</v>
      </c>
      <c r="G23" s="189"/>
      <c r="H23" s="187">
        <f>H21-H22</f>
        <v>-2.5816630629631163</v>
      </c>
    </row>
    <row r="24" spans="1:8" ht="16.5" thickTop="1" thickBot="1" x14ac:dyDescent="0.3"/>
    <row r="25" spans="1:8" ht="16.5" thickTop="1" thickBot="1" x14ac:dyDescent="0.3">
      <c r="B25" s="190" t="s">
        <v>52</v>
      </c>
      <c r="C25" s="191" t="s">
        <v>56</v>
      </c>
      <c r="D25" s="196"/>
      <c r="E25" s="196"/>
      <c r="F25" s="196"/>
      <c r="G25" s="196"/>
      <c r="H25" s="196"/>
    </row>
    <row r="26" spans="1:8" ht="15.75" thickBot="1" x14ac:dyDescent="0.3">
      <c r="B26" s="192" t="s">
        <v>53</v>
      </c>
      <c r="C26" s="193" t="s">
        <v>47</v>
      </c>
      <c r="D26" s="196"/>
      <c r="E26" s="196"/>
      <c r="F26" s="196"/>
      <c r="G26" s="196"/>
      <c r="H26" s="196"/>
    </row>
    <row r="27" spans="1:8" ht="15.75" thickBot="1" x14ac:dyDescent="0.3">
      <c r="B27" s="194" t="s">
        <v>54</v>
      </c>
      <c r="C27" s="195">
        <v>145</v>
      </c>
      <c r="D27" s="197"/>
      <c r="E27" s="197"/>
      <c r="F27" s="197"/>
      <c r="G27" s="197"/>
      <c r="H27" s="197"/>
    </row>
    <row r="28" spans="1:8" ht="31.5" thickTop="1" thickBot="1" x14ac:dyDescent="0.3">
      <c r="A28" s="167" t="s">
        <v>68</v>
      </c>
      <c r="B28" s="159" t="s">
        <v>14</v>
      </c>
      <c r="C28" s="166" t="s">
        <v>138</v>
      </c>
      <c r="D28" s="166" t="s">
        <v>173</v>
      </c>
      <c r="E28" s="166" t="s">
        <v>70</v>
      </c>
      <c r="F28" s="166" t="s">
        <v>138</v>
      </c>
      <c r="G28" s="166" t="s">
        <v>175</v>
      </c>
      <c r="H28" s="179" t="s">
        <v>174</v>
      </c>
    </row>
    <row r="29" spans="1:8" ht="16.5" thickTop="1" thickBot="1" x14ac:dyDescent="0.3">
      <c r="A29" s="176">
        <v>1</v>
      </c>
      <c r="B29" s="45" t="s">
        <v>181</v>
      </c>
      <c r="C29" s="45" t="s">
        <v>54</v>
      </c>
      <c r="D29" s="46">
        <f>Rubriques!F16</f>
        <v>1440</v>
      </c>
      <c r="E29" s="169">
        <v>1000</v>
      </c>
      <c r="F29" s="169">
        <f>C27</f>
        <v>145</v>
      </c>
      <c r="G29" s="46">
        <v>0</v>
      </c>
      <c r="H29" s="47">
        <f t="shared" ref="H29:H31" si="3">D29/E29*F29</f>
        <v>208.79999999999998</v>
      </c>
    </row>
    <row r="30" spans="1:8" ht="15.75" thickBot="1" x14ac:dyDescent="0.3">
      <c r="A30" s="177">
        <v>3</v>
      </c>
      <c r="B30" s="49" t="s">
        <v>18</v>
      </c>
      <c r="C30" s="45" t="s">
        <v>54</v>
      </c>
      <c r="D30" s="50">
        <f>Rubriques!F32</f>
        <v>0</v>
      </c>
      <c r="E30" s="169">
        <v>1000</v>
      </c>
      <c r="F30" s="169">
        <f>C27</f>
        <v>145</v>
      </c>
      <c r="G30" s="50">
        <v>0</v>
      </c>
      <c r="H30" s="51">
        <f t="shared" si="3"/>
        <v>0</v>
      </c>
    </row>
    <row r="31" spans="1:8" ht="15.75" thickBot="1" x14ac:dyDescent="0.3">
      <c r="A31" s="177">
        <v>4</v>
      </c>
      <c r="B31" s="49" t="s">
        <v>26</v>
      </c>
      <c r="C31" s="45" t="s">
        <v>54</v>
      </c>
      <c r="D31" s="50">
        <f>Rubriques!F48</f>
        <v>0</v>
      </c>
      <c r="E31" s="169">
        <v>1000</v>
      </c>
      <c r="F31" s="169">
        <f t="shared" ref="F31:F35" si="4">F29</f>
        <v>145</v>
      </c>
      <c r="G31" s="50">
        <v>0</v>
      </c>
      <c r="H31" s="51">
        <f t="shared" si="3"/>
        <v>0</v>
      </c>
    </row>
    <row r="32" spans="1:8" ht="15.75" thickBot="1" x14ac:dyDescent="0.3">
      <c r="A32" s="177">
        <v>5</v>
      </c>
      <c r="B32" s="49" t="s">
        <v>28</v>
      </c>
      <c r="C32" s="45" t="s">
        <v>54</v>
      </c>
      <c r="D32" s="50">
        <f>Rubriques!F64</f>
        <v>256.52</v>
      </c>
      <c r="E32" s="173">
        <v>1000</v>
      </c>
      <c r="F32" s="169">
        <f t="shared" si="4"/>
        <v>145</v>
      </c>
      <c r="G32" s="50">
        <v>0</v>
      </c>
      <c r="H32" s="51">
        <f>D32/E32*F32</f>
        <v>37.195399999999992</v>
      </c>
    </row>
    <row r="33" spans="1:8" ht="15.75" thickBot="1" x14ac:dyDescent="0.3">
      <c r="A33" s="177">
        <v>9</v>
      </c>
      <c r="B33" s="49" t="s">
        <v>32</v>
      </c>
      <c r="C33" s="45" t="s">
        <v>54</v>
      </c>
      <c r="D33" s="50">
        <f>Rubriques!F96</f>
        <v>1097.2461000000001</v>
      </c>
      <c r="E33" s="169">
        <v>1000</v>
      </c>
      <c r="F33" s="169">
        <f t="shared" si="4"/>
        <v>145</v>
      </c>
      <c r="G33" s="50">
        <v>0</v>
      </c>
      <c r="H33" s="51">
        <f t="shared" ref="H33:H35" si="5">D33/E33*F33</f>
        <v>159.1006845</v>
      </c>
    </row>
    <row r="34" spans="1:8" ht="15.75" thickBot="1" x14ac:dyDescent="0.3">
      <c r="A34" s="177">
        <v>11</v>
      </c>
      <c r="B34" s="49" t="s">
        <v>34</v>
      </c>
      <c r="C34" s="45" t="s">
        <v>54</v>
      </c>
      <c r="D34" s="50">
        <f>Rubriques!F106</f>
        <v>1416.4991999999997</v>
      </c>
      <c r="E34" s="169">
        <v>864</v>
      </c>
      <c r="F34" s="169">
        <v>140</v>
      </c>
      <c r="G34" s="50">
        <v>0</v>
      </c>
      <c r="H34" s="51">
        <f t="shared" si="5"/>
        <v>229.52533333333329</v>
      </c>
    </row>
    <row r="35" spans="1:8" ht="15.75" thickBot="1" x14ac:dyDescent="0.3">
      <c r="A35" s="177">
        <v>12</v>
      </c>
      <c r="B35" s="49" t="s">
        <v>36</v>
      </c>
      <c r="C35" s="45" t="s">
        <v>54</v>
      </c>
      <c r="D35" s="50">
        <f>Rubriques!F116</f>
        <v>0</v>
      </c>
      <c r="E35" s="169">
        <v>1000</v>
      </c>
      <c r="F35" s="169">
        <f t="shared" si="4"/>
        <v>145</v>
      </c>
      <c r="G35" s="50">
        <v>0</v>
      </c>
      <c r="H35" s="51">
        <f t="shared" si="5"/>
        <v>0</v>
      </c>
    </row>
    <row r="36" spans="1:8" ht="15.75" thickBot="1" x14ac:dyDescent="0.3">
      <c r="A36" s="177">
        <v>16</v>
      </c>
      <c r="B36" s="49" t="s">
        <v>177</v>
      </c>
      <c r="C36" s="49" t="s">
        <v>77</v>
      </c>
      <c r="D36" s="50">
        <f>Techem!C28</f>
        <v>944.15</v>
      </c>
      <c r="E36" s="170"/>
      <c r="F36" s="168" t="s">
        <v>176</v>
      </c>
      <c r="G36" s="172"/>
      <c r="H36" s="51">
        <f>D36</f>
        <v>944.15</v>
      </c>
    </row>
    <row r="37" spans="1:8" ht="15.75" thickBot="1" x14ac:dyDescent="0.3">
      <c r="A37" s="177">
        <v>30</v>
      </c>
      <c r="B37" s="49" t="s">
        <v>42</v>
      </c>
      <c r="C37" s="49" t="s">
        <v>139</v>
      </c>
      <c r="D37" s="50">
        <f>Rubriques!F163</f>
        <v>0</v>
      </c>
      <c r="E37" s="169">
        <v>0</v>
      </c>
      <c r="F37" s="168">
        <v>0</v>
      </c>
      <c r="G37" s="50">
        <f>D37*F37</f>
        <v>0</v>
      </c>
      <c r="H37" s="171"/>
    </row>
    <row r="38" spans="1:8" ht="15.75" thickBot="1" x14ac:dyDescent="0.3">
      <c r="A38" s="177">
        <v>31</v>
      </c>
      <c r="B38" s="49" t="s">
        <v>44</v>
      </c>
      <c r="C38" s="49" t="s">
        <v>54</v>
      </c>
      <c r="D38" s="50">
        <f>Rubriques!F178</f>
        <v>97.1</v>
      </c>
      <c r="E38" s="169">
        <v>864</v>
      </c>
      <c r="F38" s="168">
        <v>140</v>
      </c>
      <c r="G38" s="50">
        <f>D38/E38*F38</f>
        <v>15.733796296296296</v>
      </c>
      <c r="H38" s="171"/>
    </row>
    <row r="39" spans="1:8" ht="15.75" thickBot="1" x14ac:dyDescent="0.3">
      <c r="A39" s="177">
        <v>32</v>
      </c>
      <c r="B39" s="49" t="s">
        <v>66</v>
      </c>
      <c r="C39" s="49" t="s">
        <v>54</v>
      </c>
      <c r="D39" s="50">
        <f>Rubriques!F205</f>
        <v>1060.7102</v>
      </c>
      <c r="E39" s="169">
        <v>1000</v>
      </c>
      <c r="F39" s="168">
        <f>C27</f>
        <v>145</v>
      </c>
      <c r="G39" s="50">
        <f>D39/E39*F39</f>
        <v>153.80297899999999</v>
      </c>
      <c r="H39" s="171"/>
    </row>
    <row r="40" spans="1:8" ht="15.75" thickBot="1" x14ac:dyDescent="0.3">
      <c r="A40" s="178">
        <v>34</v>
      </c>
      <c r="B40" s="53" t="s">
        <v>65</v>
      </c>
      <c r="C40" s="53" t="s">
        <v>54</v>
      </c>
      <c r="D40" s="54">
        <f>Rubriques!F221</f>
        <v>0</v>
      </c>
      <c r="E40" s="174">
        <v>1000</v>
      </c>
      <c r="F40" s="168">
        <f t="shared" ref="F40" si="6">F29</f>
        <v>145</v>
      </c>
      <c r="G40" s="54">
        <f>D40/E40*F40</f>
        <v>0</v>
      </c>
      <c r="H40" s="175"/>
    </row>
    <row r="41" spans="1:8" ht="16.5" thickTop="1" thickBot="1" x14ac:dyDescent="0.3">
      <c r="A41" s="180"/>
      <c r="B41" s="180"/>
      <c r="C41" s="180"/>
      <c r="D41" s="180"/>
      <c r="E41" s="180"/>
      <c r="F41" s="184" t="s">
        <v>178</v>
      </c>
      <c r="G41" s="181">
        <f>SUM(G29:G40)</f>
        <v>169.5367752962963</v>
      </c>
      <c r="H41" s="182">
        <f>SUM(H29:H40)</f>
        <v>1578.7714178333331</v>
      </c>
    </row>
    <row r="42" spans="1:8" ht="15.75" thickBot="1" x14ac:dyDescent="0.3">
      <c r="A42" s="180"/>
      <c r="B42" s="180"/>
      <c r="C42" s="180"/>
      <c r="D42" s="180"/>
      <c r="E42" s="180"/>
      <c r="F42" s="185" t="s">
        <v>22</v>
      </c>
      <c r="G42" s="188"/>
      <c r="H42" s="183">
        <f>G41+H41</f>
        <v>1748.3081931296294</v>
      </c>
    </row>
    <row r="43" spans="1:8" ht="15.75" thickBot="1" x14ac:dyDescent="0.3">
      <c r="A43" s="180"/>
      <c r="B43" s="180"/>
      <c r="C43" s="180"/>
      <c r="D43" s="180"/>
      <c r="E43" s="180"/>
      <c r="F43" s="185" t="s">
        <v>179</v>
      </c>
      <c r="G43" s="188"/>
      <c r="H43" s="183">
        <f>Provisions!C19</f>
        <v>2060</v>
      </c>
    </row>
    <row r="44" spans="1:8" ht="19.5" thickBot="1" x14ac:dyDescent="0.3">
      <c r="A44" s="180"/>
      <c r="B44" s="180"/>
      <c r="C44" s="180"/>
      <c r="D44" s="180"/>
      <c r="E44" s="180"/>
      <c r="F44" s="186" t="s">
        <v>180</v>
      </c>
      <c r="G44" s="189"/>
      <c r="H44" s="187">
        <f>H42-H43</f>
        <v>-311.69180687037056</v>
      </c>
    </row>
    <row r="45" spans="1:8" ht="16.5" thickTop="1" thickBot="1" x14ac:dyDescent="0.3"/>
    <row r="46" spans="1:8" ht="16.5" thickTop="1" thickBot="1" x14ac:dyDescent="0.3">
      <c r="B46" s="190" t="s">
        <v>52</v>
      </c>
      <c r="C46" s="191" t="s">
        <v>57</v>
      </c>
      <c r="D46" s="196"/>
      <c r="E46" s="196"/>
      <c r="F46" s="196"/>
      <c r="G46" s="196"/>
      <c r="H46" s="196"/>
    </row>
    <row r="47" spans="1:8" ht="15.75" thickBot="1" x14ac:dyDescent="0.3">
      <c r="B47" s="192" t="s">
        <v>53</v>
      </c>
      <c r="C47" s="193" t="s">
        <v>48</v>
      </c>
      <c r="D47" s="196"/>
      <c r="E47" s="196"/>
      <c r="F47" s="196"/>
      <c r="G47" s="196"/>
      <c r="H47" s="196"/>
    </row>
    <row r="48" spans="1:8" ht="15.75" thickBot="1" x14ac:dyDescent="0.3">
      <c r="B48" s="194" t="s">
        <v>54</v>
      </c>
      <c r="C48" s="195">
        <v>173</v>
      </c>
      <c r="D48" s="197"/>
      <c r="E48" s="197"/>
      <c r="F48" s="197"/>
      <c r="G48" s="197"/>
      <c r="H48" s="197"/>
    </row>
    <row r="49" spans="1:8" ht="31.5" thickTop="1" thickBot="1" x14ac:dyDescent="0.3">
      <c r="A49" s="167" t="s">
        <v>68</v>
      </c>
      <c r="B49" s="159" t="s">
        <v>14</v>
      </c>
      <c r="C49" s="166" t="s">
        <v>138</v>
      </c>
      <c r="D49" s="166" t="s">
        <v>173</v>
      </c>
      <c r="E49" s="166" t="s">
        <v>70</v>
      </c>
      <c r="F49" s="166" t="s">
        <v>138</v>
      </c>
      <c r="G49" s="166" t="s">
        <v>175</v>
      </c>
      <c r="H49" s="179" t="s">
        <v>174</v>
      </c>
    </row>
    <row r="50" spans="1:8" ht="16.5" thickTop="1" thickBot="1" x14ac:dyDescent="0.3">
      <c r="A50" s="176">
        <v>1</v>
      </c>
      <c r="B50" s="45" t="s">
        <v>181</v>
      </c>
      <c r="C50" s="45" t="s">
        <v>54</v>
      </c>
      <c r="D50" s="46">
        <f>Rubriques!F16</f>
        <v>1440</v>
      </c>
      <c r="E50" s="169">
        <v>1000</v>
      </c>
      <c r="F50" s="169">
        <f>C48</f>
        <v>173</v>
      </c>
      <c r="G50" s="46">
        <v>0</v>
      </c>
      <c r="H50" s="47">
        <f t="shared" ref="H50:H52" si="7">D50/E50*F50</f>
        <v>249.12</v>
      </c>
    </row>
    <row r="51" spans="1:8" ht="15.75" thickBot="1" x14ac:dyDescent="0.3">
      <c r="A51" s="177">
        <v>3</v>
      </c>
      <c r="B51" s="49" t="s">
        <v>18</v>
      </c>
      <c r="C51" s="45" t="s">
        <v>54</v>
      </c>
      <c r="D51" s="50">
        <f>Rubriques!F32</f>
        <v>0</v>
      </c>
      <c r="E51" s="169">
        <v>1000</v>
      </c>
      <c r="F51" s="169">
        <f>C48</f>
        <v>173</v>
      </c>
      <c r="G51" s="50">
        <v>0</v>
      </c>
      <c r="H51" s="51">
        <f t="shared" si="7"/>
        <v>0</v>
      </c>
    </row>
    <row r="52" spans="1:8" ht="15.75" thickBot="1" x14ac:dyDescent="0.3">
      <c r="A52" s="177">
        <v>4</v>
      </c>
      <c r="B52" s="49" t="s">
        <v>26</v>
      </c>
      <c r="C52" s="45" t="s">
        <v>54</v>
      </c>
      <c r="D52" s="50">
        <f>Rubriques!F48</f>
        <v>0</v>
      </c>
      <c r="E52" s="169">
        <v>1000</v>
      </c>
      <c r="F52" s="169">
        <f t="shared" ref="F52:F56" si="8">F50</f>
        <v>173</v>
      </c>
      <c r="G52" s="50">
        <v>0</v>
      </c>
      <c r="H52" s="51">
        <f t="shared" si="7"/>
        <v>0</v>
      </c>
    </row>
    <row r="53" spans="1:8" ht="15.75" thickBot="1" x14ac:dyDescent="0.3">
      <c r="A53" s="177">
        <v>5</v>
      </c>
      <c r="B53" s="49" t="s">
        <v>28</v>
      </c>
      <c r="C53" s="45" t="s">
        <v>54</v>
      </c>
      <c r="D53" s="50">
        <f>Rubriques!F64</f>
        <v>256.52</v>
      </c>
      <c r="E53" s="173">
        <v>1000</v>
      </c>
      <c r="F53" s="169">
        <f t="shared" si="8"/>
        <v>173</v>
      </c>
      <c r="G53" s="50">
        <v>0</v>
      </c>
      <c r="H53" s="51">
        <f>D53/E53*F53</f>
        <v>44.377959999999995</v>
      </c>
    </row>
    <row r="54" spans="1:8" ht="15.75" thickBot="1" x14ac:dyDescent="0.3">
      <c r="A54" s="177">
        <v>9</v>
      </c>
      <c r="B54" s="49" t="s">
        <v>32</v>
      </c>
      <c r="C54" s="45" t="s">
        <v>54</v>
      </c>
      <c r="D54" s="50">
        <f>Rubriques!F96</f>
        <v>1097.2461000000001</v>
      </c>
      <c r="E54" s="169">
        <v>1000</v>
      </c>
      <c r="F54" s="169">
        <f t="shared" si="8"/>
        <v>173</v>
      </c>
      <c r="G54" s="50">
        <v>0</v>
      </c>
      <c r="H54" s="51">
        <f t="shared" ref="H54:H56" si="9">D54/E54*F54</f>
        <v>189.82357529999999</v>
      </c>
    </row>
    <row r="55" spans="1:8" ht="15.75" thickBot="1" x14ac:dyDescent="0.3">
      <c r="A55" s="177">
        <v>11</v>
      </c>
      <c r="B55" s="49" t="s">
        <v>34</v>
      </c>
      <c r="C55" s="45" t="s">
        <v>54</v>
      </c>
      <c r="D55" s="50">
        <f>Rubriques!F106</f>
        <v>1416.4991999999997</v>
      </c>
      <c r="E55" s="169">
        <v>864</v>
      </c>
      <c r="F55" s="169">
        <v>148</v>
      </c>
      <c r="G55" s="50">
        <v>0</v>
      </c>
      <c r="H55" s="51">
        <f t="shared" si="9"/>
        <v>242.64106666666663</v>
      </c>
    </row>
    <row r="56" spans="1:8" ht="15.75" thickBot="1" x14ac:dyDescent="0.3">
      <c r="A56" s="177">
        <v>12</v>
      </c>
      <c r="B56" s="49" t="s">
        <v>36</v>
      </c>
      <c r="C56" s="49" t="s">
        <v>54</v>
      </c>
      <c r="D56" s="50">
        <f>Rubriques!F116</f>
        <v>0</v>
      </c>
      <c r="E56" s="169">
        <v>1000</v>
      </c>
      <c r="F56" s="169">
        <f t="shared" si="8"/>
        <v>173</v>
      </c>
      <c r="G56" s="50">
        <v>0</v>
      </c>
      <c r="H56" s="51">
        <f t="shared" si="9"/>
        <v>0</v>
      </c>
    </row>
    <row r="57" spans="1:8" ht="15.75" thickBot="1" x14ac:dyDescent="0.3">
      <c r="A57" s="177">
        <v>16</v>
      </c>
      <c r="B57" s="49" t="s">
        <v>177</v>
      </c>
      <c r="C57" s="49" t="s">
        <v>77</v>
      </c>
      <c r="D57" s="50">
        <f>Techem!D28</f>
        <v>1498.77</v>
      </c>
      <c r="E57" s="170"/>
      <c r="F57" s="168" t="s">
        <v>176</v>
      </c>
      <c r="G57" s="172"/>
      <c r="H57" s="51">
        <f>D57</f>
        <v>1498.77</v>
      </c>
    </row>
    <row r="58" spans="1:8" ht="15.75" thickBot="1" x14ac:dyDescent="0.3">
      <c r="A58" s="177">
        <v>30</v>
      </c>
      <c r="B58" s="49" t="s">
        <v>42</v>
      </c>
      <c r="C58" s="49" t="s">
        <v>139</v>
      </c>
      <c r="D58" s="50">
        <f>Rubriques!F164</f>
        <v>0</v>
      </c>
      <c r="E58" s="169">
        <v>0</v>
      </c>
      <c r="F58" s="168">
        <v>0</v>
      </c>
      <c r="G58" s="50">
        <f>D58*F58</f>
        <v>0</v>
      </c>
      <c r="H58" s="171"/>
    </row>
    <row r="59" spans="1:8" ht="15.75" thickBot="1" x14ac:dyDescent="0.3">
      <c r="A59" s="177">
        <v>31</v>
      </c>
      <c r="B59" s="49" t="s">
        <v>44</v>
      </c>
      <c r="C59" s="49" t="s">
        <v>54</v>
      </c>
      <c r="D59" s="50">
        <f>Rubriques!F178</f>
        <v>97.1</v>
      </c>
      <c r="E59" s="169">
        <v>864</v>
      </c>
      <c r="F59" s="168">
        <v>148</v>
      </c>
      <c r="G59" s="50">
        <f>D59/E59*F59</f>
        <v>16.63287037037037</v>
      </c>
      <c r="H59" s="171"/>
    </row>
    <row r="60" spans="1:8" ht="15.75" thickBot="1" x14ac:dyDescent="0.3">
      <c r="A60" s="177">
        <v>32</v>
      </c>
      <c r="B60" s="49" t="s">
        <v>66</v>
      </c>
      <c r="C60" s="49" t="s">
        <v>54</v>
      </c>
      <c r="D60" s="50">
        <f>Rubriques!F205</f>
        <v>1060.7102</v>
      </c>
      <c r="E60" s="169">
        <v>1000</v>
      </c>
      <c r="F60" s="168">
        <f>C48</f>
        <v>173</v>
      </c>
      <c r="G60" s="50">
        <f>D60/E60*F60</f>
        <v>183.50286459999998</v>
      </c>
      <c r="H60" s="171"/>
    </row>
    <row r="61" spans="1:8" ht="15.75" thickBot="1" x14ac:dyDescent="0.3">
      <c r="A61" s="178">
        <v>34</v>
      </c>
      <c r="B61" s="53" t="s">
        <v>65</v>
      </c>
      <c r="C61" s="53" t="s">
        <v>54</v>
      </c>
      <c r="D61" s="54">
        <f>Rubriques!F221</f>
        <v>0</v>
      </c>
      <c r="E61" s="174">
        <v>1000</v>
      </c>
      <c r="F61" s="168">
        <f t="shared" ref="F61" si="10">F50</f>
        <v>173</v>
      </c>
      <c r="G61" s="54">
        <f>D61/E61*F61</f>
        <v>0</v>
      </c>
      <c r="H61" s="175"/>
    </row>
    <row r="62" spans="1:8" ht="16.5" thickTop="1" thickBot="1" x14ac:dyDescent="0.3">
      <c r="A62" s="180"/>
      <c r="B62" s="180"/>
      <c r="C62" s="180"/>
      <c r="D62" s="180"/>
      <c r="E62" s="180"/>
      <c r="F62" s="184" t="s">
        <v>178</v>
      </c>
      <c r="G62" s="181">
        <f>SUM(G50:G61)</f>
        <v>200.13573497037035</v>
      </c>
      <c r="H62" s="182">
        <f>SUM(H50:H61)</f>
        <v>2224.7326019666666</v>
      </c>
    </row>
    <row r="63" spans="1:8" ht="15.75" thickBot="1" x14ac:dyDescent="0.3">
      <c r="A63" s="180"/>
      <c r="B63" s="180"/>
      <c r="C63" s="180"/>
      <c r="D63" s="180"/>
      <c r="E63" s="180"/>
      <c r="F63" s="185" t="s">
        <v>22</v>
      </c>
      <c r="G63" s="188"/>
      <c r="H63" s="183">
        <f>G62+H62</f>
        <v>2424.8683369370369</v>
      </c>
    </row>
    <row r="64" spans="1:8" ht="15.75" thickBot="1" x14ac:dyDescent="0.3">
      <c r="A64" s="180"/>
      <c r="B64" s="180"/>
      <c r="C64" s="180"/>
      <c r="D64" s="180"/>
      <c r="E64" s="180"/>
      <c r="F64" s="185" t="s">
        <v>179</v>
      </c>
      <c r="G64" s="188"/>
      <c r="H64" s="183">
        <f>Provisions!D19</f>
        <v>2060</v>
      </c>
    </row>
    <row r="65" spans="1:8" ht="19.5" thickBot="1" x14ac:dyDescent="0.3">
      <c r="A65" s="180"/>
      <c r="B65" s="180"/>
      <c r="C65" s="180"/>
      <c r="D65" s="180"/>
      <c r="E65" s="180"/>
      <c r="F65" s="186" t="s">
        <v>180</v>
      </c>
      <c r="G65" s="189"/>
      <c r="H65" s="187">
        <f>H63-H64</f>
        <v>364.86833693703693</v>
      </c>
    </row>
    <row r="66" spans="1:8" ht="16.5" thickTop="1" thickBot="1" x14ac:dyDescent="0.3"/>
    <row r="67" spans="1:8" ht="16.5" thickTop="1" thickBot="1" x14ac:dyDescent="0.3">
      <c r="B67" s="190" t="s">
        <v>52</v>
      </c>
      <c r="C67" s="191" t="s">
        <v>58</v>
      </c>
      <c r="D67" s="196"/>
      <c r="E67" s="196"/>
      <c r="F67" s="196"/>
      <c r="G67" s="196"/>
      <c r="H67" s="196"/>
    </row>
    <row r="68" spans="1:8" ht="15.75" thickBot="1" x14ac:dyDescent="0.3">
      <c r="B68" s="192" t="s">
        <v>53</v>
      </c>
      <c r="C68" s="193" t="s">
        <v>49</v>
      </c>
      <c r="D68" s="196"/>
      <c r="E68" s="196"/>
      <c r="F68" s="196"/>
      <c r="G68" s="196"/>
      <c r="H68" s="196"/>
    </row>
    <row r="69" spans="1:8" ht="15.75" thickBot="1" x14ac:dyDescent="0.3">
      <c r="B69" s="194" t="s">
        <v>54</v>
      </c>
      <c r="C69" s="195">
        <v>165</v>
      </c>
      <c r="D69" s="197"/>
      <c r="E69" s="197"/>
      <c r="F69" s="197"/>
      <c r="G69" s="197"/>
      <c r="H69" s="197"/>
    </row>
    <row r="70" spans="1:8" ht="31.5" thickTop="1" thickBot="1" x14ac:dyDescent="0.3">
      <c r="A70" s="167" t="s">
        <v>68</v>
      </c>
      <c r="B70" s="159" t="s">
        <v>14</v>
      </c>
      <c r="C70" s="166" t="s">
        <v>138</v>
      </c>
      <c r="D70" s="166" t="s">
        <v>173</v>
      </c>
      <c r="E70" s="166" t="s">
        <v>70</v>
      </c>
      <c r="F70" s="166" t="s">
        <v>138</v>
      </c>
      <c r="G70" s="166" t="s">
        <v>175</v>
      </c>
      <c r="H70" s="179" t="s">
        <v>174</v>
      </c>
    </row>
    <row r="71" spans="1:8" ht="16.5" thickTop="1" thickBot="1" x14ac:dyDescent="0.3">
      <c r="A71" s="176">
        <v>1</v>
      </c>
      <c r="B71" s="45" t="s">
        <v>181</v>
      </c>
      <c r="C71" s="45" t="s">
        <v>54</v>
      </c>
      <c r="D71" s="46">
        <f>Rubriques!F16</f>
        <v>1440</v>
      </c>
      <c r="E71" s="169">
        <v>1000</v>
      </c>
      <c r="F71" s="169">
        <f>C69</f>
        <v>165</v>
      </c>
      <c r="G71" s="46">
        <v>0</v>
      </c>
      <c r="H71" s="47">
        <f t="shared" ref="H71:H73" si="11">D71/E71*F71</f>
        <v>237.6</v>
      </c>
    </row>
    <row r="72" spans="1:8" ht="15.75" thickBot="1" x14ac:dyDescent="0.3">
      <c r="A72" s="177">
        <v>3</v>
      </c>
      <c r="B72" s="49" t="s">
        <v>18</v>
      </c>
      <c r="C72" s="45" t="s">
        <v>54</v>
      </c>
      <c r="D72" s="50">
        <f>Rubriques!F32</f>
        <v>0</v>
      </c>
      <c r="E72" s="169">
        <v>1000</v>
      </c>
      <c r="F72" s="169">
        <f>C69</f>
        <v>165</v>
      </c>
      <c r="G72" s="50">
        <v>0</v>
      </c>
      <c r="H72" s="51">
        <f t="shared" si="11"/>
        <v>0</v>
      </c>
    </row>
    <row r="73" spans="1:8" ht="15.75" thickBot="1" x14ac:dyDescent="0.3">
      <c r="A73" s="177">
        <v>4</v>
      </c>
      <c r="B73" s="49" t="s">
        <v>26</v>
      </c>
      <c r="C73" s="45" t="s">
        <v>54</v>
      </c>
      <c r="D73" s="50">
        <f>Rubriques!F48</f>
        <v>0</v>
      </c>
      <c r="E73" s="169">
        <v>1000</v>
      </c>
      <c r="F73" s="169">
        <f t="shared" ref="F73:F77" si="12">F71</f>
        <v>165</v>
      </c>
      <c r="G73" s="50">
        <v>0</v>
      </c>
      <c r="H73" s="51">
        <f t="shared" si="11"/>
        <v>0</v>
      </c>
    </row>
    <row r="74" spans="1:8" ht="15.75" thickBot="1" x14ac:dyDescent="0.3">
      <c r="A74" s="177">
        <v>5</v>
      </c>
      <c r="B74" s="49" t="s">
        <v>28</v>
      </c>
      <c r="C74" s="45" t="s">
        <v>54</v>
      </c>
      <c r="D74" s="50">
        <f>Rubriques!F64</f>
        <v>256.52</v>
      </c>
      <c r="E74" s="173">
        <v>1000</v>
      </c>
      <c r="F74" s="169">
        <f t="shared" si="12"/>
        <v>165</v>
      </c>
      <c r="G74" s="50">
        <v>0</v>
      </c>
      <c r="H74" s="51">
        <f>D74/E74*F74</f>
        <v>42.325799999999994</v>
      </c>
    </row>
    <row r="75" spans="1:8" ht="15.75" thickBot="1" x14ac:dyDescent="0.3">
      <c r="A75" s="177">
        <v>9</v>
      </c>
      <c r="B75" s="49" t="s">
        <v>32</v>
      </c>
      <c r="C75" s="45" t="s">
        <v>54</v>
      </c>
      <c r="D75" s="50">
        <f>Rubriques!F96</f>
        <v>1097.2461000000001</v>
      </c>
      <c r="E75" s="169">
        <v>1000</v>
      </c>
      <c r="F75" s="169">
        <f t="shared" si="12"/>
        <v>165</v>
      </c>
      <c r="G75" s="50">
        <v>0</v>
      </c>
      <c r="H75" s="51">
        <f t="shared" ref="H75:H77" si="13">D75/E75*F75</f>
        <v>181.04560649999999</v>
      </c>
    </row>
    <row r="76" spans="1:8" ht="15.75" thickBot="1" x14ac:dyDescent="0.3">
      <c r="A76" s="177">
        <v>11</v>
      </c>
      <c r="B76" s="49" t="s">
        <v>34</v>
      </c>
      <c r="C76" s="45" t="s">
        <v>54</v>
      </c>
      <c r="D76" s="50">
        <f>Rubriques!F106</f>
        <v>1416.4991999999997</v>
      </c>
      <c r="E76" s="169">
        <v>864</v>
      </c>
      <c r="F76" s="169">
        <v>140</v>
      </c>
      <c r="G76" s="50">
        <v>0</v>
      </c>
      <c r="H76" s="51">
        <f t="shared" si="13"/>
        <v>229.52533333333329</v>
      </c>
    </row>
    <row r="77" spans="1:8" ht="15.75" thickBot="1" x14ac:dyDescent="0.3">
      <c r="A77" s="177">
        <v>12</v>
      </c>
      <c r="B77" s="49" t="s">
        <v>36</v>
      </c>
      <c r="C77" s="45" t="s">
        <v>54</v>
      </c>
      <c r="D77" s="50">
        <f>Rubriques!F116</f>
        <v>0</v>
      </c>
      <c r="E77" s="169">
        <v>1000</v>
      </c>
      <c r="F77" s="169">
        <f t="shared" si="12"/>
        <v>165</v>
      </c>
      <c r="G77" s="50">
        <v>0</v>
      </c>
      <c r="H77" s="51">
        <f t="shared" si="13"/>
        <v>0</v>
      </c>
    </row>
    <row r="78" spans="1:8" ht="15.75" thickBot="1" x14ac:dyDescent="0.3">
      <c r="A78" s="177">
        <v>16</v>
      </c>
      <c r="B78" s="49" t="s">
        <v>177</v>
      </c>
      <c r="C78" s="49" t="s">
        <v>77</v>
      </c>
      <c r="D78" s="50">
        <f>Techem!E28</f>
        <v>1014.26</v>
      </c>
      <c r="E78" s="170"/>
      <c r="F78" s="168" t="s">
        <v>176</v>
      </c>
      <c r="G78" s="172"/>
      <c r="H78" s="51">
        <f>D78</f>
        <v>1014.26</v>
      </c>
    </row>
    <row r="79" spans="1:8" ht="15.75" thickBot="1" x14ac:dyDescent="0.3">
      <c r="A79" s="177">
        <v>30</v>
      </c>
      <c r="B79" s="49" t="s">
        <v>42</v>
      </c>
      <c r="C79" s="49" t="s">
        <v>139</v>
      </c>
      <c r="D79" s="50">
        <f>Rubriques!F165</f>
        <v>0</v>
      </c>
      <c r="E79" s="169">
        <v>0</v>
      </c>
      <c r="F79" s="168">
        <v>0</v>
      </c>
      <c r="G79" s="50">
        <f>D79*F79</f>
        <v>0</v>
      </c>
      <c r="H79" s="171"/>
    </row>
    <row r="80" spans="1:8" ht="15.75" thickBot="1" x14ac:dyDescent="0.3">
      <c r="A80" s="177">
        <v>31</v>
      </c>
      <c r="B80" s="49" t="s">
        <v>44</v>
      </c>
      <c r="C80" s="49" t="s">
        <v>54</v>
      </c>
      <c r="D80" s="50">
        <f>Rubriques!F178</f>
        <v>97.1</v>
      </c>
      <c r="E80" s="169">
        <v>864</v>
      </c>
      <c r="F80" s="168">
        <v>140</v>
      </c>
      <c r="G80" s="50">
        <f>D80/E80*F80</f>
        <v>15.733796296296296</v>
      </c>
      <c r="H80" s="171"/>
    </row>
    <row r="81" spans="1:8" ht="15.75" thickBot="1" x14ac:dyDescent="0.3">
      <c r="A81" s="177">
        <v>32</v>
      </c>
      <c r="B81" s="49" t="s">
        <v>66</v>
      </c>
      <c r="C81" s="49" t="s">
        <v>54</v>
      </c>
      <c r="D81" s="50">
        <f>Rubriques!F205</f>
        <v>1060.7102</v>
      </c>
      <c r="E81" s="169">
        <v>1000</v>
      </c>
      <c r="F81" s="168">
        <f>C69</f>
        <v>165</v>
      </c>
      <c r="G81" s="50">
        <f>D81/E81*F81</f>
        <v>175.01718299999999</v>
      </c>
      <c r="H81" s="171"/>
    </row>
    <row r="82" spans="1:8" ht="15.75" thickBot="1" x14ac:dyDescent="0.3">
      <c r="A82" s="178">
        <v>34</v>
      </c>
      <c r="B82" s="53" t="s">
        <v>65</v>
      </c>
      <c r="C82" s="53" t="s">
        <v>54</v>
      </c>
      <c r="D82" s="54">
        <f>Rubriques!F221</f>
        <v>0</v>
      </c>
      <c r="E82" s="174">
        <v>1000</v>
      </c>
      <c r="F82" s="168">
        <f t="shared" ref="F82" si="14">F71</f>
        <v>165</v>
      </c>
      <c r="G82" s="54">
        <f>D82/E82*F82</f>
        <v>0</v>
      </c>
      <c r="H82" s="175"/>
    </row>
    <row r="83" spans="1:8" ht="16.5" thickTop="1" thickBot="1" x14ac:dyDescent="0.3">
      <c r="A83" s="180"/>
      <c r="B83" s="180"/>
      <c r="C83" s="180"/>
      <c r="D83" s="180"/>
      <c r="E83" s="180"/>
      <c r="F83" s="184" t="s">
        <v>178</v>
      </c>
      <c r="G83" s="181">
        <f>SUM(G71:G82)</f>
        <v>190.75097929629629</v>
      </c>
      <c r="H83" s="182">
        <f>SUM(H71:H82)</f>
        <v>1704.7567398333331</v>
      </c>
    </row>
    <row r="84" spans="1:8" ht="15.75" thickBot="1" x14ac:dyDescent="0.3">
      <c r="A84" s="180"/>
      <c r="B84" s="180"/>
      <c r="C84" s="180"/>
      <c r="D84" s="180"/>
      <c r="E84" s="180"/>
      <c r="F84" s="185" t="s">
        <v>22</v>
      </c>
      <c r="G84" s="188"/>
      <c r="H84" s="183">
        <f>G83+H83</f>
        <v>1895.5077191296293</v>
      </c>
    </row>
    <row r="85" spans="1:8" ht="15.75" thickBot="1" x14ac:dyDescent="0.3">
      <c r="A85" s="180"/>
      <c r="B85" s="180"/>
      <c r="C85" s="180"/>
      <c r="D85" s="180"/>
      <c r="E85" s="180"/>
      <c r="F85" s="185" t="s">
        <v>179</v>
      </c>
      <c r="G85" s="188"/>
      <c r="H85" s="183">
        <f>Provisions!E19</f>
        <v>2060</v>
      </c>
    </row>
    <row r="86" spans="1:8" ht="19.5" thickBot="1" x14ac:dyDescent="0.3">
      <c r="A86" s="180"/>
      <c r="B86" s="180"/>
      <c r="C86" s="180"/>
      <c r="D86" s="180"/>
      <c r="E86" s="180"/>
      <c r="F86" s="186" t="s">
        <v>180</v>
      </c>
      <c r="G86" s="189"/>
      <c r="H86" s="187">
        <f>H84-H85</f>
        <v>-164.49228087037068</v>
      </c>
    </row>
    <row r="87" spans="1:8" ht="16.5" thickTop="1" thickBot="1" x14ac:dyDescent="0.3"/>
    <row r="88" spans="1:8" ht="16.5" thickTop="1" thickBot="1" x14ac:dyDescent="0.3">
      <c r="B88" s="190" t="s">
        <v>52</v>
      </c>
      <c r="C88" s="191" t="s">
        <v>59</v>
      </c>
      <c r="D88" s="196"/>
      <c r="E88" s="196"/>
      <c r="F88" s="196"/>
      <c r="G88" s="196"/>
      <c r="H88" s="196"/>
    </row>
    <row r="89" spans="1:8" ht="15.75" thickBot="1" x14ac:dyDescent="0.3">
      <c r="B89" s="192" t="s">
        <v>53</v>
      </c>
      <c r="C89" s="193" t="s">
        <v>130</v>
      </c>
      <c r="D89" s="196"/>
      <c r="E89" s="196"/>
      <c r="F89" s="196"/>
      <c r="G89" s="196"/>
      <c r="H89" s="196"/>
    </row>
    <row r="90" spans="1:8" ht="15.75" thickBot="1" x14ac:dyDescent="0.3">
      <c r="B90" s="194" t="s">
        <v>54</v>
      </c>
      <c r="C90" s="195">
        <v>173</v>
      </c>
      <c r="D90" s="197"/>
      <c r="E90" s="197"/>
      <c r="F90" s="197"/>
      <c r="G90" s="197"/>
      <c r="H90" s="197"/>
    </row>
    <row r="91" spans="1:8" ht="31.5" thickTop="1" thickBot="1" x14ac:dyDescent="0.3">
      <c r="A91" s="167" t="s">
        <v>68</v>
      </c>
      <c r="B91" s="159" t="s">
        <v>14</v>
      </c>
      <c r="C91" s="166" t="s">
        <v>138</v>
      </c>
      <c r="D91" s="166" t="s">
        <v>173</v>
      </c>
      <c r="E91" s="166" t="s">
        <v>70</v>
      </c>
      <c r="F91" s="166" t="s">
        <v>138</v>
      </c>
      <c r="G91" s="166" t="s">
        <v>175</v>
      </c>
      <c r="H91" s="179" t="s">
        <v>174</v>
      </c>
    </row>
    <row r="92" spans="1:8" ht="16.5" thickTop="1" thickBot="1" x14ac:dyDescent="0.3">
      <c r="A92" s="176">
        <v>1</v>
      </c>
      <c r="B92" s="45" t="s">
        <v>181</v>
      </c>
      <c r="C92" s="45" t="s">
        <v>54</v>
      </c>
      <c r="D92" s="46">
        <f>Rubriques!F16</f>
        <v>1440</v>
      </c>
      <c r="E92" s="169">
        <v>1000</v>
      </c>
      <c r="F92" s="169">
        <f>C90</f>
        <v>173</v>
      </c>
      <c r="G92" s="46">
        <v>0</v>
      </c>
      <c r="H92" s="47">
        <f t="shared" ref="H92:H94" si="15">D92/E92*F92</f>
        <v>249.12</v>
      </c>
    </row>
    <row r="93" spans="1:8" ht="15.75" thickBot="1" x14ac:dyDescent="0.3">
      <c r="A93" s="177">
        <v>3</v>
      </c>
      <c r="B93" s="49" t="s">
        <v>18</v>
      </c>
      <c r="C93" s="45" t="s">
        <v>54</v>
      </c>
      <c r="D93" s="50">
        <f>Rubriques!F32</f>
        <v>0</v>
      </c>
      <c r="E93" s="169">
        <v>1000</v>
      </c>
      <c r="F93" s="169">
        <f>C90</f>
        <v>173</v>
      </c>
      <c r="G93" s="50">
        <v>0</v>
      </c>
      <c r="H93" s="51">
        <f t="shared" si="15"/>
        <v>0</v>
      </c>
    </row>
    <row r="94" spans="1:8" ht="15.75" thickBot="1" x14ac:dyDescent="0.3">
      <c r="A94" s="177">
        <v>4</v>
      </c>
      <c r="B94" s="49" t="s">
        <v>26</v>
      </c>
      <c r="C94" s="45" t="s">
        <v>54</v>
      </c>
      <c r="D94" s="50">
        <f>Rubriques!F48</f>
        <v>0</v>
      </c>
      <c r="E94" s="169">
        <v>1000</v>
      </c>
      <c r="F94" s="169">
        <f t="shared" ref="F94:F98" si="16">F92</f>
        <v>173</v>
      </c>
      <c r="G94" s="50">
        <v>0</v>
      </c>
      <c r="H94" s="51">
        <f t="shared" si="15"/>
        <v>0</v>
      </c>
    </row>
    <row r="95" spans="1:8" ht="15.75" thickBot="1" x14ac:dyDescent="0.3">
      <c r="A95" s="177">
        <v>5</v>
      </c>
      <c r="B95" s="49" t="s">
        <v>28</v>
      </c>
      <c r="C95" s="45" t="s">
        <v>54</v>
      </c>
      <c r="D95" s="50">
        <f>Rubriques!F64</f>
        <v>256.52</v>
      </c>
      <c r="E95" s="173">
        <v>1000</v>
      </c>
      <c r="F95" s="169">
        <f t="shared" si="16"/>
        <v>173</v>
      </c>
      <c r="G95" s="50">
        <v>0</v>
      </c>
      <c r="H95" s="51">
        <f>D95/E95*F95</f>
        <v>44.377959999999995</v>
      </c>
    </row>
    <row r="96" spans="1:8" ht="15.75" thickBot="1" x14ac:dyDescent="0.3">
      <c r="A96" s="177">
        <v>9</v>
      </c>
      <c r="B96" s="49" t="s">
        <v>32</v>
      </c>
      <c r="C96" s="45" t="s">
        <v>54</v>
      </c>
      <c r="D96" s="50">
        <f>Rubriques!F96</f>
        <v>1097.2461000000001</v>
      </c>
      <c r="E96" s="169">
        <v>1000</v>
      </c>
      <c r="F96" s="169">
        <f t="shared" si="16"/>
        <v>173</v>
      </c>
      <c r="G96" s="50">
        <v>0</v>
      </c>
      <c r="H96" s="51">
        <f t="shared" ref="H96:H98" si="17">D96/E96*F96</f>
        <v>189.82357529999999</v>
      </c>
    </row>
    <row r="97" spans="1:8" ht="15.75" thickBot="1" x14ac:dyDescent="0.3">
      <c r="A97" s="177">
        <v>11</v>
      </c>
      <c r="B97" s="49" t="s">
        <v>34</v>
      </c>
      <c r="C97" s="45" t="s">
        <v>54</v>
      </c>
      <c r="D97" s="50">
        <f>Rubriques!F106</f>
        <v>1416.4991999999997</v>
      </c>
      <c r="E97" s="169">
        <v>864</v>
      </c>
      <c r="F97" s="169">
        <v>148</v>
      </c>
      <c r="G97" s="50">
        <v>0</v>
      </c>
      <c r="H97" s="51">
        <f t="shared" si="17"/>
        <v>242.64106666666663</v>
      </c>
    </row>
    <row r="98" spans="1:8" ht="15.75" thickBot="1" x14ac:dyDescent="0.3">
      <c r="A98" s="177">
        <v>12</v>
      </c>
      <c r="B98" s="49" t="s">
        <v>36</v>
      </c>
      <c r="C98" s="45" t="s">
        <v>54</v>
      </c>
      <c r="D98" s="50">
        <f>Rubriques!F116</f>
        <v>0</v>
      </c>
      <c r="E98" s="169">
        <v>1000</v>
      </c>
      <c r="F98" s="169">
        <f t="shared" si="16"/>
        <v>173</v>
      </c>
      <c r="G98" s="50">
        <v>0</v>
      </c>
      <c r="H98" s="51">
        <f t="shared" si="17"/>
        <v>0</v>
      </c>
    </row>
    <row r="99" spans="1:8" ht="15.75" thickBot="1" x14ac:dyDescent="0.3">
      <c r="A99" s="177">
        <v>16</v>
      </c>
      <c r="B99" s="49" t="s">
        <v>177</v>
      </c>
      <c r="C99" s="49" t="s">
        <v>77</v>
      </c>
      <c r="D99" s="50">
        <f>Techem!F28</f>
        <v>1001.28</v>
      </c>
      <c r="E99" s="170"/>
      <c r="F99" s="168" t="s">
        <v>176</v>
      </c>
      <c r="G99" s="172"/>
      <c r="H99" s="51">
        <f>D99</f>
        <v>1001.28</v>
      </c>
    </row>
    <row r="100" spans="1:8" ht="15.75" thickBot="1" x14ac:dyDescent="0.3">
      <c r="A100" s="177">
        <v>30</v>
      </c>
      <c r="B100" s="49" t="s">
        <v>42</v>
      </c>
      <c r="C100" s="49" t="s">
        <v>139</v>
      </c>
      <c r="D100" s="50">
        <f>Rubriques!F166</f>
        <v>0</v>
      </c>
      <c r="E100" s="169">
        <v>0</v>
      </c>
      <c r="F100" s="168">
        <v>0</v>
      </c>
      <c r="G100" s="50">
        <f>D100*F100</f>
        <v>0</v>
      </c>
      <c r="H100" s="171"/>
    </row>
    <row r="101" spans="1:8" ht="15.75" thickBot="1" x14ac:dyDescent="0.3">
      <c r="A101" s="177">
        <v>31</v>
      </c>
      <c r="B101" s="49" t="s">
        <v>44</v>
      </c>
      <c r="C101" s="49" t="s">
        <v>54</v>
      </c>
      <c r="D101" s="50">
        <f>Rubriques!F178</f>
        <v>97.1</v>
      </c>
      <c r="E101" s="169">
        <v>864</v>
      </c>
      <c r="F101" s="168">
        <v>148</v>
      </c>
      <c r="G101" s="50">
        <f>D101/E101*F101</f>
        <v>16.63287037037037</v>
      </c>
      <c r="H101" s="171"/>
    </row>
    <row r="102" spans="1:8" ht="15.75" thickBot="1" x14ac:dyDescent="0.3">
      <c r="A102" s="177">
        <v>32</v>
      </c>
      <c r="B102" s="49" t="s">
        <v>66</v>
      </c>
      <c r="C102" s="49" t="s">
        <v>54</v>
      </c>
      <c r="D102" s="50">
        <f>Rubriques!F205</f>
        <v>1060.7102</v>
      </c>
      <c r="E102" s="169">
        <v>1000</v>
      </c>
      <c r="F102" s="168">
        <f>C90</f>
        <v>173</v>
      </c>
      <c r="G102" s="50">
        <f>D102/E102*F102</f>
        <v>183.50286459999998</v>
      </c>
      <c r="H102" s="171"/>
    </row>
    <row r="103" spans="1:8" ht="15.75" thickBot="1" x14ac:dyDescent="0.3">
      <c r="A103" s="178">
        <v>34</v>
      </c>
      <c r="B103" s="53" t="s">
        <v>65</v>
      </c>
      <c r="C103" s="53" t="s">
        <v>54</v>
      </c>
      <c r="D103" s="54">
        <f>Rubriques!F221</f>
        <v>0</v>
      </c>
      <c r="E103" s="174">
        <v>1000</v>
      </c>
      <c r="F103" s="168">
        <f t="shared" ref="F103" si="18">F92</f>
        <v>173</v>
      </c>
      <c r="G103" s="54">
        <f>D103/E103*F103</f>
        <v>0</v>
      </c>
      <c r="H103" s="175"/>
    </row>
    <row r="104" spans="1:8" ht="16.5" thickTop="1" thickBot="1" x14ac:dyDescent="0.3">
      <c r="A104" s="180"/>
      <c r="B104" s="180"/>
      <c r="C104" s="180"/>
      <c r="D104" s="180"/>
      <c r="E104" s="180"/>
      <c r="F104" s="184" t="s">
        <v>178</v>
      </c>
      <c r="G104" s="181">
        <f>SUM(G92:G103)</f>
        <v>200.13573497037035</v>
      </c>
      <c r="H104" s="182">
        <f>SUM(H92:H103)</f>
        <v>1727.2426019666666</v>
      </c>
    </row>
    <row r="105" spans="1:8" ht="15.75" thickBot="1" x14ac:dyDescent="0.3">
      <c r="A105" s="180"/>
      <c r="B105" s="180"/>
      <c r="C105" s="180"/>
      <c r="D105" s="180"/>
      <c r="E105" s="180"/>
      <c r="F105" s="185" t="s">
        <v>22</v>
      </c>
      <c r="G105" s="188"/>
      <c r="H105" s="183">
        <f>G104+H104</f>
        <v>1927.3783369370369</v>
      </c>
    </row>
    <row r="106" spans="1:8" ht="15.75" thickBot="1" x14ac:dyDescent="0.3">
      <c r="A106" s="180"/>
      <c r="B106" s="180"/>
      <c r="C106" s="180"/>
      <c r="D106" s="180"/>
      <c r="E106" s="180"/>
      <c r="F106" s="185" t="s">
        <v>179</v>
      </c>
      <c r="G106" s="188"/>
      <c r="H106" s="183">
        <f>Provisions!F19</f>
        <v>1940</v>
      </c>
    </row>
    <row r="107" spans="1:8" ht="19.5" thickBot="1" x14ac:dyDescent="0.3">
      <c r="A107" s="180"/>
      <c r="B107" s="180"/>
      <c r="C107" s="180"/>
      <c r="D107" s="180"/>
      <c r="E107" s="180"/>
      <c r="F107" s="186" t="s">
        <v>180</v>
      </c>
      <c r="G107" s="189"/>
      <c r="H107" s="187">
        <f>H105-H106</f>
        <v>-12.62166306296308</v>
      </c>
    </row>
    <row r="108" spans="1:8" ht="16.5" thickTop="1" thickBot="1" x14ac:dyDescent="0.3"/>
    <row r="109" spans="1:8" ht="16.5" thickTop="1" thickBot="1" x14ac:dyDescent="0.3">
      <c r="B109" s="190" t="s">
        <v>52</v>
      </c>
      <c r="C109" s="191" t="s">
        <v>60</v>
      </c>
      <c r="D109" s="196"/>
      <c r="E109" s="196"/>
      <c r="F109" s="196"/>
      <c r="G109" s="196"/>
      <c r="H109" s="196"/>
    </row>
    <row r="110" spans="1:8" ht="15.75" thickBot="1" x14ac:dyDescent="0.3">
      <c r="B110" s="192" t="s">
        <v>53</v>
      </c>
      <c r="C110" s="193" t="s">
        <v>50</v>
      </c>
      <c r="D110" s="196"/>
      <c r="E110" s="196"/>
      <c r="F110" s="196"/>
      <c r="G110" s="196"/>
      <c r="H110" s="196"/>
    </row>
    <row r="111" spans="1:8" ht="15.75" thickBot="1" x14ac:dyDescent="0.3">
      <c r="B111" s="194" t="s">
        <v>54</v>
      </c>
      <c r="C111" s="195">
        <v>171</v>
      </c>
      <c r="D111" s="197"/>
      <c r="E111" s="197"/>
      <c r="F111" s="197"/>
      <c r="G111" s="197"/>
      <c r="H111" s="197"/>
    </row>
    <row r="112" spans="1:8" ht="31.5" thickTop="1" thickBot="1" x14ac:dyDescent="0.3">
      <c r="A112" s="167" t="s">
        <v>68</v>
      </c>
      <c r="B112" s="159" t="s">
        <v>14</v>
      </c>
      <c r="C112" s="166" t="s">
        <v>138</v>
      </c>
      <c r="D112" s="166" t="s">
        <v>173</v>
      </c>
      <c r="E112" s="166" t="s">
        <v>70</v>
      </c>
      <c r="F112" s="166" t="s">
        <v>138</v>
      </c>
      <c r="G112" s="166" t="s">
        <v>175</v>
      </c>
      <c r="H112" s="179" t="s">
        <v>174</v>
      </c>
    </row>
    <row r="113" spans="1:8" ht="16.5" thickTop="1" thickBot="1" x14ac:dyDescent="0.3">
      <c r="A113" s="176">
        <v>1</v>
      </c>
      <c r="B113" s="45" t="s">
        <v>181</v>
      </c>
      <c r="C113" s="45" t="s">
        <v>54</v>
      </c>
      <c r="D113" s="46">
        <f>Rubriques!F16</f>
        <v>1440</v>
      </c>
      <c r="E113" s="169">
        <v>1000</v>
      </c>
      <c r="F113" s="169">
        <f>C111</f>
        <v>171</v>
      </c>
      <c r="G113" s="46">
        <v>0</v>
      </c>
      <c r="H113" s="47">
        <f t="shared" ref="H113:H115" si="19">D113/E113*F113</f>
        <v>246.23999999999998</v>
      </c>
    </row>
    <row r="114" spans="1:8" ht="15.75" thickBot="1" x14ac:dyDescent="0.3">
      <c r="A114" s="177">
        <v>3</v>
      </c>
      <c r="B114" s="49" t="s">
        <v>18</v>
      </c>
      <c r="C114" s="45" t="s">
        <v>54</v>
      </c>
      <c r="D114" s="50">
        <f>Rubriques!F32</f>
        <v>0</v>
      </c>
      <c r="E114" s="169">
        <v>1000</v>
      </c>
      <c r="F114" s="169">
        <f>C111</f>
        <v>171</v>
      </c>
      <c r="G114" s="50">
        <v>0</v>
      </c>
      <c r="H114" s="51">
        <f t="shared" si="19"/>
        <v>0</v>
      </c>
    </row>
    <row r="115" spans="1:8" ht="15.75" thickBot="1" x14ac:dyDescent="0.3">
      <c r="A115" s="177">
        <v>4</v>
      </c>
      <c r="B115" s="49" t="s">
        <v>26</v>
      </c>
      <c r="C115" s="45" t="s">
        <v>54</v>
      </c>
      <c r="D115" s="50">
        <f>Rubriques!F48</f>
        <v>0</v>
      </c>
      <c r="E115" s="169">
        <v>1000</v>
      </c>
      <c r="F115" s="169">
        <f t="shared" ref="F115:F119" si="20">F113</f>
        <v>171</v>
      </c>
      <c r="G115" s="50">
        <v>0</v>
      </c>
      <c r="H115" s="51">
        <f t="shared" si="19"/>
        <v>0</v>
      </c>
    </row>
    <row r="116" spans="1:8" ht="15.75" thickBot="1" x14ac:dyDescent="0.3">
      <c r="A116" s="177">
        <v>5</v>
      </c>
      <c r="B116" s="49" t="s">
        <v>28</v>
      </c>
      <c r="C116" s="45" t="s">
        <v>54</v>
      </c>
      <c r="D116" s="50">
        <f>Rubriques!F64</f>
        <v>256.52</v>
      </c>
      <c r="E116" s="173">
        <v>1000</v>
      </c>
      <c r="F116" s="169">
        <f t="shared" si="20"/>
        <v>171</v>
      </c>
      <c r="G116" s="50">
        <v>0</v>
      </c>
      <c r="H116" s="51">
        <f>D116/E116*F116</f>
        <v>43.864919999999998</v>
      </c>
    </row>
    <row r="117" spans="1:8" ht="15.75" thickBot="1" x14ac:dyDescent="0.3">
      <c r="A117" s="177">
        <v>9</v>
      </c>
      <c r="B117" s="49" t="s">
        <v>32</v>
      </c>
      <c r="C117" s="45" t="s">
        <v>54</v>
      </c>
      <c r="D117" s="50">
        <f>Rubriques!F96</f>
        <v>1097.2461000000001</v>
      </c>
      <c r="E117" s="169">
        <v>1000</v>
      </c>
      <c r="F117" s="169">
        <f t="shared" si="20"/>
        <v>171</v>
      </c>
      <c r="G117" s="50">
        <v>0</v>
      </c>
      <c r="H117" s="51">
        <f t="shared" ref="H117:H119" si="21">D117/E117*F117</f>
        <v>187.6290831</v>
      </c>
    </row>
    <row r="118" spans="1:8" ht="15.75" thickBot="1" x14ac:dyDescent="0.3">
      <c r="A118" s="177">
        <v>11</v>
      </c>
      <c r="B118" s="49" t="s">
        <v>34</v>
      </c>
      <c r="C118" s="45" t="s">
        <v>54</v>
      </c>
      <c r="D118" s="50">
        <f>Rubriques!F106</f>
        <v>1416.4991999999997</v>
      </c>
      <c r="E118" s="169">
        <v>864</v>
      </c>
      <c r="F118" s="169">
        <v>140</v>
      </c>
      <c r="G118" s="50">
        <v>0</v>
      </c>
      <c r="H118" s="51">
        <f t="shared" si="21"/>
        <v>229.52533333333329</v>
      </c>
    </row>
    <row r="119" spans="1:8" ht="15.75" thickBot="1" x14ac:dyDescent="0.3">
      <c r="A119" s="177">
        <v>12</v>
      </c>
      <c r="B119" s="49" t="s">
        <v>36</v>
      </c>
      <c r="C119" s="45" t="s">
        <v>54</v>
      </c>
      <c r="D119" s="50">
        <f>Rubriques!F116</f>
        <v>0</v>
      </c>
      <c r="E119" s="169">
        <v>1000</v>
      </c>
      <c r="F119" s="169">
        <f t="shared" si="20"/>
        <v>171</v>
      </c>
      <c r="G119" s="50">
        <v>0</v>
      </c>
      <c r="H119" s="51">
        <f t="shared" si="21"/>
        <v>0</v>
      </c>
    </row>
    <row r="120" spans="1:8" ht="15.75" thickBot="1" x14ac:dyDescent="0.3">
      <c r="A120" s="177">
        <v>16</v>
      </c>
      <c r="B120" s="49" t="s">
        <v>177</v>
      </c>
      <c r="C120" s="49" t="s">
        <v>77</v>
      </c>
      <c r="D120" s="50">
        <f>Techem!G28</f>
        <v>1533.2900000000002</v>
      </c>
      <c r="E120" s="170"/>
      <c r="F120" s="168" t="s">
        <v>176</v>
      </c>
      <c r="G120" s="172"/>
      <c r="H120" s="51">
        <f>D120</f>
        <v>1533.2900000000002</v>
      </c>
    </row>
    <row r="121" spans="1:8" ht="15.75" thickBot="1" x14ac:dyDescent="0.3">
      <c r="A121" s="177">
        <v>30</v>
      </c>
      <c r="B121" s="49" t="s">
        <v>42</v>
      </c>
      <c r="C121" s="49" t="s">
        <v>139</v>
      </c>
      <c r="D121" s="50">
        <f>Rubriques!F167</f>
        <v>0</v>
      </c>
      <c r="E121" s="169">
        <v>0</v>
      </c>
      <c r="F121" s="168">
        <v>0</v>
      </c>
      <c r="G121" s="50">
        <f>D121*F121</f>
        <v>0</v>
      </c>
      <c r="H121" s="171"/>
    </row>
    <row r="122" spans="1:8" ht="15.75" thickBot="1" x14ac:dyDescent="0.3">
      <c r="A122" s="177">
        <v>31</v>
      </c>
      <c r="B122" s="49" t="s">
        <v>44</v>
      </c>
      <c r="C122" s="49" t="s">
        <v>54</v>
      </c>
      <c r="D122" s="50">
        <f>Rubriques!F178</f>
        <v>97.1</v>
      </c>
      <c r="E122" s="169">
        <v>864</v>
      </c>
      <c r="F122" s="168">
        <v>140</v>
      </c>
      <c r="G122" s="50">
        <f>D122/E122*F122</f>
        <v>15.733796296296296</v>
      </c>
      <c r="H122" s="171"/>
    </row>
    <row r="123" spans="1:8" ht="15.75" thickBot="1" x14ac:dyDescent="0.3">
      <c r="A123" s="177">
        <v>32</v>
      </c>
      <c r="B123" s="49" t="s">
        <v>66</v>
      </c>
      <c r="C123" s="49" t="s">
        <v>54</v>
      </c>
      <c r="D123" s="50">
        <f>Rubriques!F205</f>
        <v>1060.7102</v>
      </c>
      <c r="E123" s="169">
        <v>1000</v>
      </c>
      <c r="F123" s="168">
        <f>C111</f>
        <v>171</v>
      </c>
      <c r="G123" s="50">
        <f>D123/E123*F123</f>
        <v>181.38144419999998</v>
      </c>
      <c r="H123" s="171"/>
    </row>
    <row r="124" spans="1:8" ht="15.75" thickBot="1" x14ac:dyDescent="0.3">
      <c r="A124" s="178">
        <v>34</v>
      </c>
      <c r="B124" s="53" t="s">
        <v>65</v>
      </c>
      <c r="C124" s="53" t="s">
        <v>54</v>
      </c>
      <c r="D124" s="54">
        <f>Rubriques!F221</f>
        <v>0</v>
      </c>
      <c r="E124" s="174">
        <v>1000</v>
      </c>
      <c r="F124" s="168">
        <f t="shared" ref="F124" si="22">F113</f>
        <v>171</v>
      </c>
      <c r="G124" s="54">
        <f>D124/E124*F124</f>
        <v>0</v>
      </c>
      <c r="H124" s="175"/>
    </row>
    <row r="125" spans="1:8" ht="16.5" thickTop="1" thickBot="1" x14ac:dyDescent="0.3">
      <c r="A125" s="180"/>
      <c r="B125" s="180"/>
      <c r="C125" s="180"/>
      <c r="D125" s="180"/>
      <c r="E125" s="180"/>
      <c r="F125" s="184" t="s">
        <v>178</v>
      </c>
      <c r="G125" s="181">
        <f>SUM(G113:G124)</f>
        <v>197.11524049629628</v>
      </c>
      <c r="H125" s="182">
        <f>SUM(H113:H124)</f>
        <v>2240.5493364333333</v>
      </c>
    </row>
    <row r="126" spans="1:8" ht="15.75" thickBot="1" x14ac:dyDescent="0.3">
      <c r="A126" s="180"/>
      <c r="B126" s="180"/>
      <c r="C126" s="180"/>
      <c r="D126" s="180"/>
      <c r="E126" s="180"/>
      <c r="F126" s="185" t="s">
        <v>22</v>
      </c>
      <c r="G126" s="188"/>
      <c r="H126" s="183">
        <f>G125+H125</f>
        <v>2437.6645769296297</v>
      </c>
    </row>
    <row r="127" spans="1:8" ht="15.75" thickBot="1" x14ac:dyDescent="0.3">
      <c r="A127" s="180"/>
      <c r="B127" s="180"/>
      <c r="C127" s="180"/>
      <c r="D127" s="180"/>
      <c r="E127" s="180"/>
      <c r="F127" s="185" t="s">
        <v>179</v>
      </c>
      <c r="G127" s="188"/>
      <c r="H127" s="183">
        <f>Provisions!G19</f>
        <v>1920</v>
      </c>
    </row>
    <row r="128" spans="1:8" ht="19.5" thickBot="1" x14ac:dyDescent="0.3">
      <c r="A128" s="180"/>
      <c r="B128" s="180"/>
      <c r="C128" s="180"/>
      <c r="D128" s="180"/>
      <c r="E128" s="180"/>
      <c r="F128" s="186" t="s">
        <v>180</v>
      </c>
      <c r="G128" s="189"/>
      <c r="H128" s="187">
        <f>H126-H127</f>
        <v>517.66457692962967</v>
      </c>
    </row>
    <row r="129" spans="1:8" ht="16.5" thickTop="1" thickBot="1" x14ac:dyDescent="0.3"/>
    <row r="130" spans="1:8" x14ac:dyDescent="0.25">
      <c r="A130" s="199"/>
      <c r="B130" s="200" t="s">
        <v>62</v>
      </c>
      <c r="C130" s="213">
        <f>SUM(C133:C138)</f>
        <v>0</v>
      </c>
      <c r="D130" s="200"/>
      <c r="E130" s="200"/>
      <c r="F130" s="200"/>
      <c r="G130" s="200"/>
      <c r="H130" s="201"/>
    </row>
    <row r="131" spans="1:8" x14ac:dyDescent="0.25">
      <c r="A131" s="202"/>
      <c r="B131" s="203"/>
      <c r="C131" s="203"/>
      <c r="D131" s="203"/>
      <c r="E131" s="203"/>
      <c r="F131" s="203"/>
      <c r="G131" s="203"/>
      <c r="H131" s="204"/>
    </row>
    <row r="132" spans="1:8" x14ac:dyDescent="0.25">
      <c r="A132" s="205"/>
      <c r="B132" s="206"/>
      <c r="C132" s="207"/>
      <c r="D132" s="206"/>
      <c r="E132" s="206"/>
      <c r="F132" s="206"/>
      <c r="G132" s="206"/>
      <c r="H132" s="208"/>
    </row>
    <row r="133" spans="1:8" x14ac:dyDescent="0.25">
      <c r="A133" s="205" t="s">
        <v>55</v>
      </c>
      <c r="B133" s="206" t="s">
        <v>46</v>
      </c>
      <c r="C133" s="207">
        <v>0</v>
      </c>
      <c r="D133" s="206"/>
      <c r="E133" s="206"/>
      <c r="F133" s="206"/>
      <c r="G133" s="206"/>
      <c r="H133" s="208"/>
    </row>
    <row r="134" spans="1:8" x14ac:dyDescent="0.25">
      <c r="A134" s="205" t="s">
        <v>56</v>
      </c>
      <c r="B134" s="206" t="s">
        <v>47</v>
      </c>
      <c r="C134" s="207">
        <v>0</v>
      </c>
      <c r="D134" s="206"/>
      <c r="E134" s="206"/>
      <c r="F134" s="206"/>
      <c r="G134" s="206"/>
      <c r="H134" s="208"/>
    </row>
    <row r="135" spans="1:8" x14ac:dyDescent="0.25">
      <c r="A135" s="205" t="s">
        <v>57</v>
      </c>
      <c r="B135" s="206" t="s">
        <v>48</v>
      </c>
      <c r="C135" s="207">
        <v>0</v>
      </c>
      <c r="D135" s="206"/>
      <c r="E135" s="206"/>
      <c r="F135" s="206"/>
      <c r="G135" s="206"/>
      <c r="H135" s="208"/>
    </row>
    <row r="136" spans="1:8" x14ac:dyDescent="0.25">
      <c r="A136" s="205" t="s">
        <v>58</v>
      </c>
      <c r="B136" s="206" t="s">
        <v>49</v>
      </c>
      <c r="C136" s="207">
        <v>0</v>
      </c>
      <c r="D136" s="206"/>
      <c r="E136" s="206"/>
      <c r="F136" s="206"/>
      <c r="G136" s="206"/>
      <c r="H136" s="208"/>
    </row>
    <row r="137" spans="1:8" x14ac:dyDescent="0.25">
      <c r="A137" s="205" t="s">
        <v>59</v>
      </c>
      <c r="B137" s="206" t="s">
        <v>130</v>
      </c>
      <c r="C137" s="207">
        <v>0</v>
      </c>
      <c r="D137" s="206"/>
      <c r="E137" s="206"/>
      <c r="F137" s="206"/>
      <c r="G137" s="206"/>
      <c r="H137" s="208"/>
    </row>
    <row r="138" spans="1:8" ht="15.75" thickBot="1" x14ac:dyDescent="0.3">
      <c r="A138" s="209" t="s">
        <v>60</v>
      </c>
      <c r="B138" s="210" t="s">
        <v>50</v>
      </c>
      <c r="C138" s="211">
        <v>0</v>
      </c>
      <c r="D138" s="210"/>
      <c r="E138" s="210"/>
      <c r="F138" s="210"/>
      <c r="G138" s="210"/>
      <c r="H138" s="212"/>
    </row>
  </sheetData>
  <pageMargins left="0.70866141732283472" right="0.70866141732283472" top="3.9370078740157481" bottom="0.74803149606299213" header="0.31496062992125984" footer="0.31496062992125984"/>
  <pageSetup paperSize="9" scale="70" orientation="portrait" horizontalDpi="300" verticalDpi="300" r:id="rId1"/>
  <ignoredErrors>
    <ignoredError sqref="F9 F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-0.249977111117893"/>
  </sheetPr>
  <dimension ref="A1:G17"/>
  <sheetViews>
    <sheetView workbookViewId="0">
      <selection activeCell="G4" sqref="G4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104</v>
      </c>
      <c r="B2" s="140" t="s">
        <v>71</v>
      </c>
      <c r="C2" s="139"/>
      <c r="D2" s="14"/>
      <c r="E2" s="14"/>
      <c r="F2" s="141" t="s">
        <v>115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1" t="s">
        <v>92</v>
      </c>
      <c r="C4" s="127">
        <v>41644</v>
      </c>
      <c r="D4" s="128">
        <v>120</v>
      </c>
      <c r="E4" s="126">
        <v>0</v>
      </c>
      <c r="F4" s="79">
        <f>D4+(D4*E4)</f>
        <v>120</v>
      </c>
      <c r="G4" s="80">
        <v>41644</v>
      </c>
    </row>
    <row r="5" spans="1:7" x14ac:dyDescent="0.25">
      <c r="A5" s="112" t="s">
        <v>3</v>
      </c>
      <c r="B5" s="121" t="s">
        <v>92</v>
      </c>
      <c r="C5" s="127">
        <v>41675</v>
      </c>
      <c r="D5" s="128">
        <v>120</v>
      </c>
      <c r="E5" s="126">
        <v>0</v>
      </c>
      <c r="F5" s="79">
        <f t="shared" ref="F5:F15" si="0">D5+(D5*E5)</f>
        <v>120</v>
      </c>
      <c r="G5" s="80">
        <v>41675</v>
      </c>
    </row>
    <row r="6" spans="1:7" x14ac:dyDescent="0.25">
      <c r="A6" s="112" t="s">
        <v>4</v>
      </c>
      <c r="B6" s="121" t="s">
        <v>92</v>
      </c>
      <c r="C6" s="127">
        <v>41703</v>
      </c>
      <c r="D6" s="128">
        <v>120</v>
      </c>
      <c r="E6" s="126">
        <v>0</v>
      </c>
      <c r="F6" s="79">
        <f t="shared" si="0"/>
        <v>120</v>
      </c>
      <c r="G6" s="80">
        <v>41703</v>
      </c>
    </row>
    <row r="7" spans="1:7" x14ac:dyDescent="0.25">
      <c r="A7" s="112" t="s">
        <v>5</v>
      </c>
      <c r="B7" s="121" t="s">
        <v>92</v>
      </c>
      <c r="C7" s="127">
        <v>41734</v>
      </c>
      <c r="D7" s="128">
        <v>120</v>
      </c>
      <c r="E7" s="126">
        <v>0</v>
      </c>
      <c r="F7" s="79">
        <f t="shared" si="0"/>
        <v>120</v>
      </c>
      <c r="G7" s="80">
        <v>41734</v>
      </c>
    </row>
    <row r="8" spans="1:7" x14ac:dyDescent="0.25">
      <c r="A8" s="112" t="s">
        <v>6</v>
      </c>
      <c r="B8" s="121" t="s">
        <v>92</v>
      </c>
      <c r="C8" s="127">
        <v>41764</v>
      </c>
      <c r="D8" s="128">
        <v>120</v>
      </c>
      <c r="E8" s="126">
        <v>0</v>
      </c>
      <c r="F8" s="79">
        <f t="shared" si="0"/>
        <v>120</v>
      </c>
      <c r="G8" s="80">
        <v>41764</v>
      </c>
    </row>
    <row r="9" spans="1:7" x14ac:dyDescent="0.25">
      <c r="A9" s="112" t="s">
        <v>7</v>
      </c>
      <c r="B9" s="121" t="s">
        <v>92</v>
      </c>
      <c r="C9" s="127">
        <v>41795</v>
      </c>
      <c r="D9" s="128">
        <v>120</v>
      </c>
      <c r="E9" s="126">
        <v>0</v>
      </c>
      <c r="F9" s="79">
        <f t="shared" si="0"/>
        <v>120</v>
      </c>
      <c r="G9" s="80">
        <v>41795</v>
      </c>
    </row>
    <row r="10" spans="1:7" x14ac:dyDescent="0.25">
      <c r="A10" s="112" t="s">
        <v>8</v>
      </c>
      <c r="B10" s="121" t="s">
        <v>92</v>
      </c>
      <c r="C10" s="127">
        <v>41825</v>
      </c>
      <c r="D10" s="128">
        <v>120</v>
      </c>
      <c r="E10" s="126">
        <v>0</v>
      </c>
      <c r="F10" s="79">
        <f t="shared" si="0"/>
        <v>120</v>
      </c>
      <c r="G10" s="80">
        <v>41825</v>
      </c>
    </row>
    <row r="11" spans="1:7" x14ac:dyDescent="0.25">
      <c r="A11" s="112" t="s">
        <v>9</v>
      </c>
      <c r="B11" s="121" t="s">
        <v>92</v>
      </c>
      <c r="C11" s="127">
        <v>41856</v>
      </c>
      <c r="D11" s="128">
        <v>120</v>
      </c>
      <c r="E11" s="126">
        <v>0</v>
      </c>
      <c r="F11" s="79">
        <f t="shared" si="0"/>
        <v>120</v>
      </c>
      <c r="G11" s="80">
        <v>41856</v>
      </c>
    </row>
    <row r="12" spans="1:7" x14ac:dyDescent="0.25">
      <c r="A12" s="112" t="s">
        <v>10</v>
      </c>
      <c r="B12" s="121" t="s">
        <v>92</v>
      </c>
      <c r="C12" s="127">
        <v>41887</v>
      </c>
      <c r="D12" s="128">
        <v>120</v>
      </c>
      <c r="E12" s="126">
        <v>0</v>
      </c>
      <c r="F12" s="79">
        <f t="shared" si="0"/>
        <v>120</v>
      </c>
      <c r="G12" s="80">
        <v>41887</v>
      </c>
    </row>
    <row r="13" spans="1:7" x14ac:dyDescent="0.25">
      <c r="A13" s="112" t="s">
        <v>11</v>
      </c>
      <c r="B13" s="121" t="s">
        <v>92</v>
      </c>
      <c r="C13" s="127">
        <v>41917</v>
      </c>
      <c r="D13" s="128">
        <v>120</v>
      </c>
      <c r="E13" s="126">
        <v>0</v>
      </c>
      <c r="F13" s="79">
        <f t="shared" si="0"/>
        <v>120</v>
      </c>
      <c r="G13" s="80">
        <v>41917</v>
      </c>
    </row>
    <row r="14" spans="1:7" x14ac:dyDescent="0.25">
      <c r="A14" s="112" t="s">
        <v>12</v>
      </c>
      <c r="B14" s="121" t="s">
        <v>92</v>
      </c>
      <c r="C14" s="127">
        <v>41948</v>
      </c>
      <c r="D14" s="128">
        <v>120</v>
      </c>
      <c r="E14" s="126">
        <v>0</v>
      </c>
      <c r="F14" s="79">
        <f t="shared" si="0"/>
        <v>120</v>
      </c>
      <c r="G14" s="80">
        <v>41948</v>
      </c>
    </row>
    <row r="15" spans="1:7" ht="15.75" thickBot="1" x14ac:dyDescent="0.3">
      <c r="A15" s="112" t="s">
        <v>13</v>
      </c>
      <c r="B15" s="121" t="s">
        <v>92</v>
      </c>
      <c r="C15" s="127">
        <v>41978</v>
      </c>
      <c r="D15" s="128">
        <v>120</v>
      </c>
      <c r="E15" s="126">
        <v>0</v>
      </c>
      <c r="F15" s="79">
        <f t="shared" si="0"/>
        <v>120</v>
      </c>
      <c r="G15" s="80">
        <v>41978</v>
      </c>
    </row>
    <row r="16" spans="1:7" ht="15.75" thickBot="1" x14ac:dyDescent="0.3">
      <c r="A16" s="7"/>
      <c r="B16" s="8"/>
      <c r="C16" s="8"/>
      <c r="D16" s="69">
        <f>SUM(D4:D15)</f>
        <v>1440</v>
      </c>
      <c r="E16" s="41" t="s">
        <v>22</v>
      </c>
      <c r="F16" s="42">
        <f>SUM(F4:F15)</f>
        <v>1440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3" tint="-0.249977111117893"/>
  </sheetPr>
  <dimension ref="A1:H17"/>
  <sheetViews>
    <sheetView workbookViewId="0">
      <selection activeCell="G12" sqref="G12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127</v>
      </c>
      <c r="B2" s="140" t="s">
        <v>18</v>
      </c>
      <c r="C2" s="139"/>
      <c r="D2" s="14"/>
      <c r="E2" s="14"/>
      <c r="F2" s="141" t="s">
        <v>115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" t="s">
        <v>2</v>
      </c>
      <c r="B4" s="119" t="s">
        <v>92</v>
      </c>
      <c r="C4" s="67" t="s">
        <v>92</v>
      </c>
      <c r="D4" s="73">
        <v>0</v>
      </c>
      <c r="E4" s="126">
        <v>0.21</v>
      </c>
      <c r="F4" s="6">
        <v>0</v>
      </c>
      <c r="G4" s="5"/>
    </row>
    <row r="5" spans="1:8" x14ac:dyDescent="0.25">
      <c r="A5" s="1" t="s">
        <v>3</v>
      </c>
      <c r="B5" s="119" t="s">
        <v>92</v>
      </c>
      <c r="C5" s="67" t="s">
        <v>92</v>
      </c>
      <c r="D5" s="73">
        <v>0</v>
      </c>
      <c r="E5" s="126">
        <v>0.21</v>
      </c>
      <c r="F5" s="6">
        <v>0</v>
      </c>
      <c r="G5" s="5"/>
    </row>
    <row r="6" spans="1:8" x14ac:dyDescent="0.25">
      <c r="A6" s="1" t="s">
        <v>4</v>
      </c>
      <c r="B6" s="119" t="s">
        <v>92</v>
      </c>
      <c r="C6" s="67" t="s">
        <v>92</v>
      </c>
      <c r="D6" s="73">
        <v>0</v>
      </c>
      <c r="E6" s="126">
        <v>0.21</v>
      </c>
      <c r="F6" s="6">
        <v>0</v>
      </c>
      <c r="G6" s="5"/>
      <c r="H6" s="75"/>
    </row>
    <row r="7" spans="1:8" x14ac:dyDescent="0.25">
      <c r="A7" s="1" t="s">
        <v>5</v>
      </c>
      <c r="B7" s="119" t="s">
        <v>92</v>
      </c>
      <c r="C7" s="67" t="s">
        <v>92</v>
      </c>
      <c r="D7" s="73">
        <v>0</v>
      </c>
      <c r="E7" s="126">
        <v>0.21</v>
      </c>
      <c r="F7" s="6">
        <v>0</v>
      </c>
      <c r="G7" s="5"/>
    </row>
    <row r="8" spans="1:8" x14ac:dyDescent="0.25">
      <c r="A8" s="1" t="s">
        <v>6</v>
      </c>
      <c r="B8" s="119" t="s">
        <v>92</v>
      </c>
      <c r="C8" s="67" t="s">
        <v>92</v>
      </c>
      <c r="D8" s="73">
        <v>0</v>
      </c>
      <c r="E8" s="126">
        <v>0.21</v>
      </c>
      <c r="F8" s="6">
        <v>0</v>
      </c>
      <c r="G8" s="5"/>
    </row>
    <row r="9" spans="1:8" x14ac:dyDescent="0.25">
      <c r="A9" s="1" t="s">
        <v>7</v>
      </c>
      <c r="B9" s="119" t="s">
        <v>92</v>
      </c>
      <c r="C9" s="67" t="s">
        <v>92</v>
      </c>
      <c r="D9" s="73">
        <v>0</v>
      </c>
      <c r="E9" s="126">
        <v>0.21</v>
      </c>
      <c r="F9" s="6">
        <v>0</v>
      </c>
      <c r="G9" s="5"/>
    </row>
    <row r="10" spans="1:8" x14ac:dyDescent="0.25">
      <c r="A10" s="1" t="s">
        <v>8</v>
      </c>
      <c r="B10" s="119" t="s">
        <v>92</v>
      </c>
      <c r="C10" s="67" t="s">
        <v>92</v>
      </c>
      <c r="D10" s="73">
        <v>0</v>
      </c>
      <c r="E10" s="126">
        <v>0.21</v>
      </c>
      <c r="F10" s="6">
        <v>0</v>
      </c>
      <c r="G10" s="5"/>
    </row>
    <row r="11" spans="1:8" x14ac:dyDescent="0.25">
      <c r="A11" s="1" t="s">
        <v>9</v>
      </c>
      <c r="B11" s="119" t="s">
        <v>92</v>
      </c>
      <c r="C11" s="67" t="s">
        <v>92</v>
      </c>
      <c r="D11" s="73">
        <v>0</v>
      </c>
      <c r="E11" s="126">
        <v>0.21</v>
      </c>
      <c r="F11" s="6">
        <v>0</v>
      </c>
      <c r="G11" s="5"/>
    </row>
    <row r="12" spans="1:8" x14ac:dyDescent="0.25">
      <c r="A12" s="1" t="s">
        <v>10</v>
      </c>
      <c r="B12" s="119" t="s">
        <v>92</v>
      </c>
      <c r="C12" s="67" t="s">
        <v>92</v>
      </c>
      <c r="D12" s="73">
        <v>0</v>
      </c>
      <c r="E12" s="126">
        <v>0.21</v>
      </c>
      <c r="F12" s="6">
        <v>0</v>
      </c>
      <c r="G12" s="5"/>
    </row>
    <row r="13" spans="1:8" x14ac:dyDescent="0.25">
      <c r="A13" s="1" t="s">
        <v>11</v>
      </c>
      <c r="B13" s="119" t="s">
        <v>92</v>
      </c>
      <c r="C13" s="67" t="s">
        <v>92</v>
      </c>
      <c r="D13" s="73">
        <v>0</v>
      </c>
      <c r="E13" s="126">
        <v>0.21</v>
      </c>
      <c r="F13" s="6">
        <v>0</v>
      </c>
      <c r="G13" s="5"/>
    </row>
    <row r="14" spans="1:8" x14ac:dyDescent="0.25">
      <c r="A14" s="1" t="s">
        <v>12</v>
      </c>
      <c r="B14" s="119" t="s">
        <v>92</v>
      </c>
      <c r="C14" s="67" t="s">
        <v>92</v>
      </c>
      <c r="D14" s="73">
        <v>0</v>
      </c>
      <c r="E14" s="126">
        <v>0.21</v>
      </c>
      <c r="F14" s="6">
        <v>0</v>
      </c>
      <c r="G14" s="5"/>
    </row>
    <row r="15" spans="1:8" ht="15.75" thickBot="1" x14ac:dyDescent="0.3">
      <c r="A15" s="1" t="s">
        <v>13</v>
      </c>
      <c r="B15" s="119" t="s">
        <v>92</v>
      </c>
      <c r="C15" s="67" t="s">
        <v>92</v>
      </c>
      <c r="D15" s="73">
        <v>0</v>
      </c>
      <c r="E15" s="126">
        <v>0.21</v>
      </c>
      <c r="F15" s="6">
        <v>0</v>
      </c>
      <c r="G15" s="5"/>
    </row>
    <row r="16" spans="1:8" ht="15.75" thickBot="1" x14ac:dyDescent="0.3">
      <c r="A16" s="7"/>
      <c r="B16" s="8"/>
      <c r="C16" s="8"/>
      <c r="D16" s="69">
        <f>SUM(D4:D15)</f>
        <v>0</v>
      </c>
      <c r="E16" s="41" t="s">
        <v>22</v>
      </c>
      <c r="F16" s="42">
        <f>SUM(F4:F15)</f>
        <v>0</v>
      </c>
      <c r="G16" s="9"/>
    </row>
    <row r="17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H17"/>
  <sheetViews>
    <sheetView workbookViewId="0">
      <selection activeCell="G15" sqref="G15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134</v>
      </c>
      <c r="B2" s="140" t="s">
        <v>26</v>
      </c>
      <c r="C2" s="139"/>
      <c r="D2" s="14"/>
      <c r="E2" s="14"/>
      <c r="F2" s="141" t="s">
        <v>115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" t="s">
        <v>2</v>
      </c>
      <c r="B4" s="119" t="s">
        <v>92</v>
      </c>
      <c r="C4" s="67" t="s">
        <v>92</v>
      </c>
      <c r="D4" s="73">
        <v>0</v>
      </c>
      <c r="E4" s="126">
        <v>0</v>
      </c>
      <c r="F4" s="6">
        <v>0</v>
      </c>
      <c r="G4" s="5"/>
    </row>
    <row r="5" spans="1:8" x14ac:dyDescent="0.25">
      <c r="A5" s="1" t="s">
        <v>3</v>
      </c>
      <c r="B5" s="119" t="s">
        <v>92</v>
      </c>
      <c r="C5" s="67" t="s">
        <v>92</v>
      </c>
      <c r="D5" s="73">
        <v>0</v>
      </c>
      <c r="E5" s="126">
        <v>0</v>
      </c>
      <c r="F5" s="6">
        <v>0</v>
      </c>
      <c r="G5" s="5"/>
    </row>
    <row r="6" spans="1:8" x14ac:dyDescent="0.25">
      <c r="A6" s="1" t="s">
        <v>4</v>
      </c>
      <c r="B6" s="119" t="s">
        <v>92</v>
      </c>
      <c r="C6" s="67" t="s">
        <v>92</v>
      </c>
      <c r="D6" s="73">
        <v>0</v>
      </c>
      <c r="E6" s="126">
        <v>0</v>
      </c>
      <c r="F6" s="6">
        <v>0</v>
      </c>
      <c r="G6" s="5"/>
      <c r="H6" s="75"/>
    </row>
    <row r="7" spans="1:8" x14ac:dyDescent="0.25">
      <c r="A7" s="1" t="s">
        <v>5</v>
      </c>
      <c r="B7" s="119" t="s">
        <v>92</v>
      </c>
      <c r="C7" s="67" t="s">
        <v>92</v>
      </c>
      <c r="D7" s="73">
        <v>0</v>
      </c>
      <c r="E7" s="126">
        <v>0</v>
      </c>
      <c r="F7" s="6">
        <v>0</v>
      </c>
      <c r="G7" s="5"/>
    </row>
    <row r="8" spans="1:8" x14ac:dyDescent="0.25">
      <c r="A8" s="1" t="s">
        <v>6</v>
      </c>
      <c r="B8" s="119" t="s">
        <v>92</v>
      </c>
      <c r="C8" s="67" t="s">
        <v>92</v>
      </c>
      <c r="D8" s="73">
        <v>0</v>
      </c>
      <c r="E8" s="126">
        <v>0</v>
      </c>
      <c r="F8" s="6">
        <v>0</v>
      </c>
      <c r="G8" s="5"/>
    </row>
    <row r="9" spans="1:8" x14ac:dyDescent="0.25">
      <c r="A9" s="1" t="s">
        <v>7</v>
      </c>
      <c r="B9" s="119" t="s">
        <v>92</v>
      </c>
      <c r="C9" s="67" t="s">
        <v>92</v>
      </c>
      <c r="D9" s="73">
        <v>0</v>
      </c>
      <c r="E9" s="126">
        <v>0</v>
      </c>
      <c r="F9" s="6">
        <v>0</v>
      </c>
      <c r="G9" s="5"/>
    </row>
    <row r="10" spans="1:8" x14ac:dyDescent="0.25">
      <c r="A10" s="1" t="s">
        <v>8</v>
      </c>
      <c r="B10" s="119" t="s">
        <v>92</v>
      </c>
      <c r="C10" s="67" t="s">
        <v>92</v>
      </c>
      <c r="D10" s="73">
        <v>0</v>
      </c>
      <c r="E10" s="126">
        <v>0</v>
      </c>
      <c r="F10" s="6">
        <v>0</v>
      </c>
      <c r="G10" s="5"/>
    </row>
    <row r="11" spans="1:8" x14ac:dyDescent="0.25">
      <c r="A11" s="1" t="s">
        <v>9</v>
      </c>
      <c r="B11" s="119" t="s">
        <v>92</v>
      </c>
      <c r="C11" s="67" t="s">
        <v>92</v>
      </c>
      <c r="D11" s="73">
        <v>0</v>
      </c>
      <c r="E11" s="126">
        <v>0</v>
      </c>
      <c r="F11" s="6">
        <v>0</v>
      </c>
      <c r="G11" s="5"/>
    </row>
    <row r="12" spans="1:8" x14ac:dyDescent="0.25">
      <c r="A12" s="1" t="s">
        <v>10</v>
      </c>
      <c r="B12" s="119" t="s">
        <v>92</v>
      </c>
      <c r="C12" s="67" t="s">
        <v>92</v>
      </c>
      <c r="D12" s="73">
        <v>0</v>
      </c>
      <c r="E12" s="126">
        <v>0</v>
      </c>
      <c r="F12" s="6">
        <v>0</v>
      </c>
      <c r="G12" s="5"/>
    </row>
    <row r="13" spans="1:8" x14ac:dyDescent="0.25">
      <c r="A13" s="1" t="s">
        <v>11</v>
      </c>
      <c r="B13" s="119" t="s">
        <v>92</v>
      </c>
      <c r="C13" s="67" t="s">
        <v>92</v>
      </c>
      <c r="D13" s="73">
        <v>0</v>
      </c>
      <c r="E13" s="126">
        <v>0</v>
      </c>
      <c r="F13" s="6">
        <v>0</v>
      </c>
      <c r="G13" s="5"/>
    </row>
    <row r="14" spans="1:8" x14ac:dyDescent="0.25">
      <c r="A14" s="1" t="s">
        <v>12</v>
      </c>
      <c r="B14" s="119" t="s">
        <v>92</v>
      </c>
      <c r="C14" s="67" t="s">
        <v>92</v>
      </c>
      <c r="D14" s="73">
        <v>0</v>
      </c>
      <c r="E14" s="126">
        <v>0</v>
      </c>
      <c r="F14" s="6">
        <v>0</v>
      </c>
      <c r="G14" s="5"/>
    </row>
    <row r="15" spans="1:8" ht="15.75" thickBot="1" x14ac:dyDescent="0.3">
      <c r="A15" s="1" t="s">
        <v>13</v>
      </c>
      <c r="B15" s="119" t="s">
        <v>92</v>
      </c>
      <c r="C15" s="67" t="s">
        <v>92</v>
      </c>
      <c r="D15" s="73">
        <v>0</v>
      </c>
      <c r="E15" s="126">
        <v>0</v>
      </c>
      <c r="F15" s="6">
        <v>0</v>
      </c>
      <c r="G15" s="5"/>
    </row>
    <row r="16" spans="1:8" ht="15.75" thickBot="1" x14ac:dyDescent="0.3">
      <c r="A16" s="7"/>
      <c r="B16" s="8"/>
      <c r="C16" s="8"/>
      <c r="D16" s="69">
        <f>SUM(D4:D15)</f>
        <v>0</v>
      </c>
      <c r="E16" s="41" t="s">
        <v>22</v>
      </c>
      <c r="F16" s="42">
        <f>SUM(F4:F15)</f>
        <v>0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3</vt:i4>
      </vt:variant>
    </vt:vector>
  </HeadingPairs>
  <TitlesOfParts>
    <vt:vector size="26" baseType="lpstr">
      <vt:lpstr>Rubriques</vt:lpstr>
      <vt:lpstr>Provisions</vt:lpstr>
      <vt:lpstr>Fonds</vt:lpstr>
      <vt:lpstr>Résumé</vt:lpstr>
      <vt:lpstr>Techem</vt:lpstr>
      <vt:lpstr>Décompte</vt:lpstr>
      <vt:lpstr>R1 Rému Gérance</vt:lpstr>
      <vt:lpstr>R3 Produits Entretien</vt:lpstr>
      <vt:lpstr>R4 Contrat d'entretien</vt:lpstr>
      <vt:lpstr>R5 Electricité</vt:lpstr>
      <vt:lpstr>R6 Eau</vt:lpstr>
      <vt:lpstr>R9 Ascenseur</vt:lpstr>
      <vt:lpstr>R11 Pts Travaux</vt:lpstr>
      <vt:lpstr>R12 Frais divers</vt:lpstr>
      <vt:lpstr>R14 Chaudière</vt:lpstr>
      <vt:lpstr>R15 Mazout</vt:lpstr>
      <vt:lpstr>R30 Frais privat.</vt:lpstr>
      <vt:lpstr>R31 Frais Gestion</vt:lpstr>
      <vt:lpstr>R32 Assurances</vt:lpstr>
      <vt:lpstr>R34 Gros Travaux</vt:lpstr>
      <vt:lpstr>D01 Millièmes</vt:lpstr>
      <vt:lpstr>D02 Clés</vt:lpstr>
      <vt:lpstr>D03 Travaux</vt:lpstr>
      <vt:lpstr>Fonds!Zone_d_impression</vt:lpstr>
      <vt:lpstr>Provisions!Zone_d_impression</vt:lpstr>
      <vt:lpstr>Rubriques!Zone_d_impression</vt:lpstr>
    </vt:vector>
  </TitlesOfParts>
  <Company>DavidElec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Devondel</dc:creator>
  <cp:lastModifiedBy>DEVONDEL David</cp:lastModifiedBy>
  <cp:lastPrinted>2015-03-26T14:14:21Z</cp:lastPrinted>
  <dcterms:created xsi:type="dcterms:W3CDTF">2012-08-26T07:17:48Z</dcterms:created>
  <dcterms:modified xsi:type="dcterms:W3CDTF">2016-01-23T14:07:22Z</dcterms:modified>
</cp:coreProperties>
</file>